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28800" windowHeight="16500"/>
  </bookViews>
  <sheets>
    <sheet name="Bankübersicht" sheetId="1" state="visible" r:id="rId1"/>
  </sheets>
  <definedNames>
    <definedName name="_xlnm.Print_Area" localSheetId="0">'Bankübersicht'!$A$1:$AE$52</definedName>
    <definedName name="_xlnm.Print_Titles" localSheetId="0">'Bankübersicht'!$10:$11</definedName>
  </definedNames>
  <calcPr calcId="191029" calcMode="auto" fullCalcOnLoad="1" forceFullCalc="1"/>
</workbook>
</file>

<file path=xl/styles.xml><?xml version="1.0" encoding="utf-8"?>
<styleSheet xmlns="http://schemas.openxmlformats.org/spreadsheetml/2006/main">
  <numFmts count="7">
    <numFmt numFmtId="164" formatCode="#,##0.00 [$€-407];[Red](#,##0.00 [$€-407]);-"/>
    <numFmt numFmtId="165" formatCode="0.00%;[Red](0.00%);-"/>
    <numFmt numFmtId="166" formatCode="#,##0.00;[Red](#,##0.00);-"/>
    <numFmt numFmtId="167" formatCode="0.00x;[Red](0.00x);-"/>
    <numFmt numFmtId="168" formatCode="#,##0.00 &quot;m²&quot;;[Red](#,##0.00 &quot;m²&quot;);-"/>
    <numFmt numFmtId="169" formatCode="#,##0;[Red](#,##0);-"/>
    <numFmt numFmtId="170" formatCode="dd.mm.yyyy"/>
  </numFmts>
  <fonts count="11">
    <font>
      <name val="Aptos"/>
      <color rgb="FF172033"/>
      <sz val="9"/>
    </font>
    <font>
      <name val="Aptos Display"/>
      <b/>
      <color rgb="FFFFFFFF"/>
      <sz val="20"/>
    </font>
    <font>
      <name val="Aptos"/>
      <color rgb="FFDCE6F2"/>
      <sz val="10"/>
    </font>
    <font>
      <name val="Aptos"/>
      <b/>
      <color rgb="FFFFFFFF"/>
      <sz val="8"/>
    </font>
    <font>
      <name val="Aptos Display"/>
      <b/>
      <color rgb="FF10233F"/>
      <sz val="16"/>
    </font>
    <font>
      <name val="Aptos"/>
      <b/>
      <color rgb="FFFFFFFF"/>
      <sz val="8"/>
    </font>
    <font>
      <name val="Aptos"/>
      <color rgb="FF172033"/>
      <sz val="9"/>
    </font>
    <font>
      <name val="Aptos"/>
      <b/>
      <color rgb="FFFFFFFF"/>
      <sz val="9"/>
    </font>
    <font>
      <name val="Aptos"/>
      <color rgb="FF5F6F82"/>
      <sz val="8"/>
    </font>
    <font>
      <name val="Aptos"/>
      <b/>
      <color rgb="FF176C54"/>
      <sz val="9"/>
    </font>
    <font>
      <name val="Aptos"/>
      <b/>
      <color rgb="FF6D4C0D"/>
      <sz val="8"/>
    </font>
  </fonts>
  <fills count="29">
    <fill>
      <patternFill patternType="none"/>
    </fill>
    <fill>
      <patternFill patternType="gray125"/>
    </fill>
    <fill>
      <patternFill patternType="solid">
        <fgColor rgb="FF10233F"/>
        <bgColor indexed="64"/>
      </patternFill>
    </fill>
    <fill>
      <patternFill patternType="solid">
        <fgColor rgb="FF334155"/>
        <bgColor indexed="64"/>
      </patternFill>
    </fill>
    <fill>
      <patternFill patternType="solid">
        <fgColor rgb="FF0F766E"/>
        <bgColor indexed="64"/>
      </patternFill>
    </fill>
    <fill>
      <patternFill patternType="solid">
        <fgColor rgb="FF365E8D"/>
        <bgColor indexed="64"/>
      </patternFill>
    </fill>
    <fill>
      <patternFill patternType="solid">
        <fgColor rgb="FF946B22"/>
        <bgColor indexed="64"/>
      </patternFill>
    </fill>
    <fill>
      <patternFill patternType="solid">
        <fgColor rgb="FF2E7D64"/>
        <bgColor indexed="64"/>
      </patternFill>
    </fill>
    <fill>
      <patternFill patternType="solid">
        <fgColor rgb="FF64748B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7F5F2"/>
        <bgColor indexed="64"/>
      </patternFill>
    </fill>
    <fill>
      <patternFill patternType="solid">
        <fgColor rgb="FFE8EEF7"/>
        <bgColor indexed="64"/>
      </patternFill>
    </fill>
    <fill>
      <patternFill patternType="solid">
        <fgColor rgb="FFFFF3D6"/>
        <bgColor indexed="64"/>
      </patternFill>
    </fill>
    <fill>
      <patternFill patternType="solid">
        <fgColor rgb="FFE8F5EE"/>
        <bgColor indexed="64"/>
      </patternFill>
    </fill>
    <fill>
      <patternFill patternType="solid">
        <fgColor rgb="FFFCE8E6"/>
        <bgColor indexed="64"/>
      </patternFill>
    </fill>
    <fill>
      <patternFill patternType="solid">
        <fgColor rgb="FFE8F5EF"/>
        <bgColor indexed="64"/>
      </patternFill>
    </fill>
    <fill>
      <patternFill patternType="solid">
        <fgColor rgb="FFFFF3C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8FB"/>
        <bgColor indexed="64"/>
      </patternFill>
    </fill>
    <fill>
      <patternFill patternType="solid">
        <fgColor rgb="FFEFFAF8"/>
        <bgColor indexed="64"/>
      </patternFill>
    </fill>
    <fill>
      <patternFill patternType="solid">
        <fgColor rgb="FFE4F3F0"/>
        <bgColor indexed="64"/>
      </patternFill>
    </fill>
    <fill>
      <patternFill patternType="solid">
        <fgColor rgb="FFF0F4FA"/>
        <bgColor indexed="64"/>
      </patternFill>
    </fill>
    <fill>
      <patternFill patternType="solid">
        <fgColor rgb="FFE5EDF7"/>
        <bgColor indexed="64"/>
      </patternFill>
    </fill>
    <fill>
      <patternFill patternType="solid">
        <fgColor rgb="FFF1F8F4"/>
        <bgColor indexed="64"/>
      </patternFill>
    </fill>
    <fill>
      <patternFill patternType="solid">
        <fgColor rgb="FFE5F2EB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DF1F5"/>
        <bgColor indexed="64"/>
      </patternFill>
    </fill>
    <fill>
      <patternFill patternType="solid">
        <fgColor rgb="FF10233F"/>
        <bgColor indexed="64"/>
      </patternFill>
    </fill>
    <fill>
      <patternFill patternType="solid">
        <fgColor rgb="FFF5F7FA"/>
        <bgColor indexed="64"/>
      </patternFill>
    </fill>
  </fills>
  <borders count="4">
    <border/>
    <border>
      <bottom style="thin">
        <color rgb="FFD9E1EA"/>
      </bottom>
    </border>
    <border>
      <bottom style="medium">
        <color rgb="FFFFFFFF"/>
      </bottom>
    </border>
    <border>
      <top style="medium">
        <color rgb="FF10233F"/>
      </top>
      <bottom style="double">
        <color rgb="FF10233F"/>
      </bottom>
    </border>
  </borders>
  <cellStyleXfs count="1">
    <xf numFmtId="0" fontId="0" fillId="0" borderId="0"/>
  </cellStyleXfs>
  <cellXfs count="56">
    <xf numFmtId="0" fontId="0" fillId="0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3" fillId="5" borderId="0" xfId="0" applyNumberFormat="1" applyFont="1" applyFill="1" applyBorder="1" applyAlignment="1">
      <alignment horizontal="center" vertical="center"/>
    </xf>
    <xf numFmtId="0" fontId="3" fillId="6" borderId="0" xfId="0" applyNumberFormat="1" applyFont="1" applyFill="1" applyBorder="1" applyAlignment="1">
      <alignment horizontal="center" vertical="center"/>
    </xf>
    <xf numFmtId="0" fontId="3" fillId="7" borderId="0" xfId="0" applyNumberFormat="1" applyFont="1" applyFill="1" applyBorder="1" applyAlignment="1">
      <alignment horizontal="center" vertical="center"/>
    </xf>
    <xf numFmtId="169" fontId="4" fillId="9" borderId="0" xfId="0" applyNumberFormat="1" applyFont="1" applyFill="1" applyBorder="1" applyAlignment="1">
      <alignment horizontal="center" vertical="center"/>
    </xf>
    <xf numFmtId="164" fontId="4" fillId="10" borderId="0" xfId="0" applyNumberFormat="1" applyFont="1" applyFill="1" applyBorder="1" applyAlignment="1">
      <alignment horizontal="center" vertical="center"/>
    </xf>
    <xf numFmtId="164" fontId="4" fillId="11" borderId="0" xfId="0" applyNumberFormat="1" applyFont="1" applyFill="1" applyBorder="1" applyAlignment="1">
      <alignment horizontal="center" vertical="center"/>
    </xf>
    <xf numFmtId="165" fontId="4" fillId="12" borderId="0" xfId="0" applyNumberFormat="1" applyFont="1" applyFill="1" applyBorder="1" applyAlignment="1">
      <alignment horizontal="center" vertical="center"/>
    </xf>
    <xf numFmtId="164" fontId="4" fillId="13" borderId="0" xfId="0" applyNumberFormat="1" applyFont="1" applyFill="1" applyBorder="1" applyAlignment="1">
      <alignment horizontal="center" vertical="center"/>
    </xf>
    <xf numFmtId="164" fontId="4" fillId="14" borderId="0" xfId="0" applyNumberFormat="1" applyFont="1" applyFill="1" applyBorder="1" applyAlignment="1">
      <alignment horizontal="center" vertical="center"/>
    </xf>
    <xf numFmtId="0" fontId="9" fillId="15" borderId="0" xfId="0" applyNumberFormat="1" applyFont="1" applyFill="1" applyBorder="1" applyAlignment="1">
      <alignment horizontal="left" vertical="center"/>
    </xf>
    <xf numFmtId="0" fontId="10" fillId="16" borderId="0" xfId="0" applyNumberFormat="1" applyFont="1" applyFill="1" applyBorder="1" applyAlignment="1">
      <alignment horizontal="center" vertical="center" wrapText="1"/>
    </xf>
    <xf numFmtId="165" fontId="4" fillId="16" borderId="0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left" vertical="center"/>
    </xf>
    <xf numFmtId="0" fontId="3" fillId="4" borderId="0" xfId="0" applyNumberFormat="1" applyFont="1" applyFill="1" applyBorder="1" applyAlignment="1">
      <alignment horizontal="left" vertical="center"/>
    </xf>
    <xf numFmtId="0" fontId="3" fillId="5" borderId="0" xfId="0" applyNumberFormat="1" applyFont="1" applyFill="1" applyBorder="1" applyAlignment="1">
      <alignment horizontal="left" vertical="center"/>
    </xf>
    <xf numFmtId="0" fontId="3" fillId="7" borderId="0" xfId="0" applyNumberFormat="1" applyFont="1" applyFill="1" applyBorder="1" applyAlignment="1">
      <alignment horizontal="left" vertical="center"/>
    </xf>
    <xf numFmtId="0" fontId="3" fillId="8" borderId="0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 wrapText="1"/>
    </xf>
    <xf numFmtId="0" fontId="5" fillId="7" borderId="2" xfId="0" applyNumberFormat="1" applyFont="1" applyFill="1" applyBorder="1" applyAlignment="1">
      <alignment horizontal="center" vertical="center" wrapText="1"/>
    </xf>
    <xf numFmtId="0" fontId="5" fillId="8" borderId="2" xfId="0" applyNumberFormat="1" applyFont="1" applyFill="1" applyBorder="1" applyAlignment="1">
      <alignment horizontal="center" vertical="center" wrapText="1"/>
    </xf>
    <xf numFmtId="0" fontId="6" fillId="17" borderId="1" xfId="0" applyNumberFormat="1" applyFont="1" applyFill="1" applyBorder="1" applyAlignment="1">
      <alignment horizontal="left" vertical="center" wrapText="1"/>
    </xf>
    <xf numFmtId="168" fontId="6" fillId="17" borderId="1" xfId="0" applyNumberFormat="1" applyFont="1" applyFill="1" applyBorder="1" applyAlignment="1">
      <alignment horizontal="right" vertical="center"/>
    </xf>
    <xf numFmtId="0" fontId="6" fillId="18" borderId="1" xfId="0" applyNumberFormat="1" applyFont="1" applyFill="1" applyBorder="1" applyAlignment="1">
      <alignment horizontal="left" vertical="center" wrapText="1"/>
    </xf>
    <xf numFmtId="168" fontId="6" fillId="18" borderId="1" xfId="0" applyNumberFormat="1" applyFont="1" applyFill="1" applyBorder="1" applyAlignment="1">
      <alignment horizontal="right" vertical="center"/>
    </xf>
    <xf numFmtId="0" fontId="6" fillId="19" borderId="1" xfId="0" applyNumberFormat="1" applyFont="1" applyFill="1" applyBorder="1" applyAlignment="1">
      <alignment horizontal="left" vertical="center" wrapText="1"/>
    </xf>
    <xf numFmtId="164" fontId="6" fillId="19" borderId="1" xfId="0" applyNumberFormat="1" applyFont="1" applyFill="1" applyBorder="1" applyAlignment="1">
      <alignment horizontal="right" vertical="center"/>
    </xf>
    <xf numFmtId="170" fontId="6" fillId="19" borderId="1" xfId="0" applyNumberFormat="1" applyFont="1" applyFill="1" applyBorder="1" applyAlignment="1">
      <alignment horizontal="center" vertical="center"/>
    </xf>
    <xf numFmtId="0" fontId="6" fillId="20" borderId="1" xfId="0" applyNumberFormat="1" applyFont="1" applyFill="1" applyBorder="1" applyAlignment="1">
      <alignment horizontal="left" vertical="center" wrapText="1"/>
    </xf>
    <xf numFmtId="164" fontId="6" fillId="20" borderId="1" xfId="0" applyNumberFormat="1" applyFont="1" applyFill="1" applyBorder="1" applyAlignment="1">
      <alignment horizontal="right" vertical="center"/>
    </xf>
    <xf numFmtId="170" fontId="6" fillId="20" borderId="1" xfId="0" applyNumberFormat="1" applyFont="1" applyFill="1" applyBorder="1" applyAlignment="1">
      <alignment horizontal="center" vertical="center"/>
    </xf>
    <xf numFmtId="164" fontId="6" fillId="21" borderId="1" xfId="0" applyNumberFormat="1" applyFont="1" applyFill="1" applyBorder="1" applyAlignment="1">
      <alignment horizontal="right" vertical="center"/>
    </xf>
    <xf numFmtId="165" fontId="6" fillId="21" borderId="1" xfId="0" applyNumberFormat="1" applyFont="1" applyFill="1" applyBorder="1" applyAlignment="1">
      <alignment horizontal="right" vertical="center"/>
    </xf>
    <xf numFmtId="164" fontId="6" fillId="22" borderId="1" xfId="0" applyNumberFormat="1" applyFont="1" applyFill="1" applyBorder="1" applyAlignment="1">
      <alignment horizontal="right" vertical="center"/>
    </xf>
    <xf numFmtId="165" fontId="6" fillId="22" borderId="1" xfId="0" applyNumberFormat="1" applyFont="1" applyFill="1" applyBorder="1" applyAlignment="1">
      <alignment horizontal="right" vertical="center"/>
    </xf>
    <xf numFmtId="164" fontId="6" fillId="23" borderId="1" xfId="0" applyNumberFormat="1" applyFont="1" applyFill="1" applyBorder="1" applyAlignment="1">
      <alignment horizontal="right" vertical="center"/>
    </xf>
    <xf numFmtId="165" fontId="6" fillId="23" borderId="1" xfId="0" applyNumberFormat="1" applyFont="1" applyFill="1" applyBorder="1" applyAlignment="1">
      <alignment horizontal="right" vertical="center"/>
    </xf>
    <xf numFmtId="164" fontId="6" fillId="24" borderId="1" xfId="0" applyNumberFormat="1" applyFont="1" applyFill="1" applyBorder="1" applyAlignment="1">
      <alignment horizontal="right" vertical="center"/>
    </xf>
    <xf numFmtId="165" fontId="6" fillId="24" borderId="1" xfId="0" applyNumberFormat="1" applyFont="1" applyFill="1" applyBorder="1" applyAlignment="1">
      <alignment horizontal="right" vertical="center"/>
    </xf>
    <xf numFmtId="0" fontId="6" fillId="25" borderId="1" xfId="0" applyNumberFormat="1" applyFont="1" applyFill="1" applyBorder="1" applyAlignment="1">
      <alignment horizontal="left" vertical="center" wrapText="1"/>
    </xf>
    <xf numFmtId="0" fontId="6" fillId="26" borderId="1" xfId="0" applyNumberFormat="1" applyFont="1" applyFill="1" applyBorder="1" applyAlignment="1">
      <alignment horizontal="left" vertical="center" wrapText="1"/>
    </xf>
    <xf numFmtId="0" fontId="7" fillId="27" borderId="3" xfId="0" applyNumberFormat="1" applyFont="1" applyFill="1" applyBorder="1" applyAlignment="1">
      <alignment horizontal="left" vertical="center"/>
    </xf>
    <xf numFmtId="168" fontId="7" fillId="27" borderId="3" xfId="0" applyNumberFormat="1" applyFont="1" applyFill="1" applyBorder="1" applyAlignment="1">
      <alignment horizontal="right" vertical="center"/>
    </xf>
    <xf numFmtId="164" fontId="7" fillId="27" borderId="3" xfId="0" applyNumberFormat="1" applyFont="1" applyFill="1" applyBorder="1" applyAlignment="1">
      <alignment horizontal="right" vertical="center"/>
    </xf>
    <xf numFmtId="165" fontId="7" fillId="27" borderId="3" xfId="0" applyNumberFormat="1" applyFont="1" applyFill="1" applyBorder="1" applyAlignment="1">
      <alignment horizontal="right" vertical="center"/>
    </xf>
    <xf numFmtId="0" fontId="7" fillId="27" borderId="3" xfId="0" applyNumberFormat="1" applyFont="1" applyFill="1" applyBorder="1" applyAlignment="1">
      <alignment horizontal="left" vertical="center" wrapText="1"/>
    </xf>
    <xf numFmtId="0" fontId="3" fillId="3" borderId="0" xfId="0" applyNumberFormat="1" applyFont="1" applyFill="1" applyBorder="1" applyAlignment="1">
      <alignment horizontal="center" vertical="center"/>
    </xf>
    <xf numFmtId="0" fontId="8" fillId="28" borderId="0" xfId="0" applyNumberFormat="1" applyFont="1" applyFill="1" applyBorder="1" applyAlignment="1">
      <alignment horizontal="left" vertical="center" wrapText="1"/>
    </xf>
    <xf numFmtId="164" fontId="6" fillId="25" borderId="1" xfId="0" applyNumberFormat="1" applyFont="1" applyFill="1" applyBorder="1" applyAlignment="1">
      <alignment horizontal="right" vertical="center"/>
    </xf>
    <xf numFmtId="164" fontId="6" fillId="26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2">
    <dxf>
      <font>
        <b/>
        <color rgb="FF991B1B"/>
      </font>
      <fill>
        <patternFill patternType="solid">
          <fgColor rgb="FFFEE2E2"/>
          <bgColor indexed="64"/>
        </patternFill>
      </fill>
    </dxf>
    <dxf>
      <font>
        <color rgb="FFC2410C"/>
      </font>
      <fill>
        <patternFill patternType="solid">
          <fgColor rgb="FFFFF1E8"/>
          <bgColor indexed="64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F766E"/>
    <pageSetUpPr fitToPage="1"/>
  </sheetPr>
  <dimension ref="A1:AE52"/>
  <sheetViews>
    <sheetView showGridLines="0" tabSelected="1" zoomScale="80" zoomScaleNormal="8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D12" sqref="D12"/>
    </sheetView>
  </sheetViews>
  <sheetFormatPr defaultRowHeight="18"/>
  <cols>
    <col min="1" max="1" width="11" customWidth="1"/>
    <col min="2" max="2" width="24" customWidth="1"/>
    <col min="3" max="3" width="25" customWidth="1"/>
    <col min="4" max="4" width="9" customWidth="1"/>
    <col min="5" max="5" width="15" customWidth="1"/>
    <col min="6" max="6" width="29" customWidth="1"/>
    <col min="7" max="7" width="13" customWidth="1"/>
    <col min="8" max="8" width="12" customWidth="1"/>
    <col min="9" max="9" width="18" customWidth="1"/>
    <col min="10" max="10" width="17" customWidth="1"/>
    <col min="11" max="11" width="15" customWidth="1"/>
    <col min="12" max="12" width="17" customWidth="1"/>
    <col min="13" max="13" width="17" customWidth="1"/>
    <col min="14" max="14" width="20" customWidth="1"/>
    <col min="15" max="15" width="18" customWidth="1"/>
    <col min="16" max="16" width="16" customWidth="1"/>
    <col min="17" max="17" width="15" customWidth="1"/>
    <col min="18" max="18" width="16" customWidth="1"/>
    <col min="19" max="19" width="16" customWidth="1"/>
    <col min="20" max="20" width="17" customWidth="1"/>
    <col min="21" max="21" width="18" customWidth="1"/>
    <col min="22" max="22" width="18" customWidth="1"/>
    <col min="23" max="23" width="16" customWidth="1"/>
    <col min="24" max="24" width="18" customWidth="1"/>
    <col min="25" max="25" width="17" customWidth="1"/>
    <col min="26" max="26" width="12" customWidth="1"/>
    <col min="27" max="27" width="31" customWidth="1"/>
    <col min="28" max="28" width="22" customWidth="1"/>
    <col min="29" max="29" width="54" customWidth="1"/>
    <col min="30" max="30" width="50" customWidth="1"/>
    <col min="31" max="31" width="56" customWidth="1"/>
  </cols>
  <sheetData>
    <row r="1" ht="32" customHeight="1">
      <c r="A1" s="1" t="inlineStr">
        <is>
          <t xml:space="preserve">GIVARGIS IMMOBILIEN · BANKÜBERSICHT BESTAND</t>
        </is>
      </c>
    </row>
    <row r="2" ht="21" customHeight="1">
      <c r="A2" s="2" t="inlineStr">
        <is>
          <t xml:space="preserve">Vollständiger Bestand · 37 Positionen · Beträge in EUR · Darlehen per 31.07.2026 · Mieten per 11.08.2026</t>
        </is>
      </c>
    </row>
    <row r="4" ht="20" customHeight="1">
      <c r="A4" s="3" t="inlineStr">
        <is>
          <t xml:space="preserve">GRUNDBUCHPOSITIONEN</t>
        </is>
      </c>
      <c r="F4" s="4" t="inlineStr">
        <is>
          <t xml:space="preserve">WERTANSATZ</t>
        </is>
      </c>
      <c r="L4" s="5" t="inlineStr">
        <is>
          <t xml:space="preserve">AKTUELLE RESTSCHULD</t>
        </is>
      </c>
      <c r="R4" s="6" t="inlineStr">
        <is>
          <t xml:space="preserve">PORTFOLIO-LTV</t>
        </is>
      </c>
      <c r="X4" s="7" t="inlineStr">
        <is>
          <t xml:space="preserve">CASHFLOW-PROXY P. A.</t>
        </is>
      </c>
    </row>
    <row r="5" ht="36" customHeight="1">
      <c r="A5" s="8">
        <f>COUNTA(A12:A48)</f>
        <v>37</v>
      </c>
      <c r="F5" s="9">
        <f>M49</f>
        <v>5712999.999999999</v>
      </c>
      <c r="L5" s="10">
        <f>O49</f>
        <v>4561986.420000001</v>
      </c>
      <c r="R5" s="11">
        <f>Z49</f>
        <v>0.7985272921407319</v>
      </c>
      <c r="X5" s="12">
        <f>X49*12</f>
        <v>23266.53807999997</v>
      </c>
    </row>
    <row r="8" ht="24" customHeight="1">
      <c r="A8" s="14" t="inlineStr">
        <is>
          <t xml:space="preserve">MODELLSTATUS · ABGESTIMMT · 37/37 Positionen mit zentraler Finanzierung · Formeln und Summen beziehen sich auf die sichtbare Auswahl</t>
        </is>
      </c>
      <c r="X8" s="15" t="inlineStr">
        <is>
          <t xml:space="preserve">ANNAHME KOSTENPAUSCHALE</t>
        </is>
      </c>
      <c r="AE8" s="16">
        <v>0.2</v>
      </c>
    </row>
    <row r="10" ht="22" customHeight="1">
      <c r="A10" s="17" t="inlineStr">
        <is>
          <t xml:space="preserve">OBJEKTSTAMM</t>
        </is>
      </c>
      <c r="I10" s="18" t="inlineStr">
        <is>
          <t xml:space="preserve">ERTRAG &amp; WERT</t>
        </is>
      </c>
      <c r="N10" s="19" t="inlineStr">
        <is>
          <t xml:space="preserve">FINANZIERUNG</t>
        </is>
      </c>
      <c r="U10" s="20" t="inlineStr">
        <is>
          <t xml:space="preserve">CASHFLOW &amp; KENNZAHLEN</t>
        </is>
      </c>
      <c r="AA10" s="21" t="inlineStr">
        <is>
          <t xml:space="preserve">STEUERLICHE ZUORDNUNG &amp; NACHWEIS</t>
        </is>
      </c>
    </row>
    <row r="11" ht="44" customHeight="1">
      <c r="A11" s="22" t="inlineStr">
        <is>
          <t xml:space="preserve">Objekt-ID</t>
        </is>
      </c>
      <c r="B11" s="22" t="inlineStr">
        <is>
          <t xml:space="preserve">Eigentümer</t>
        </is>
      </c>
      <c r="C11" s="22" t="inlineStr">
        <is>
          <t xml:space="preserve">Adresse</t>
        </is>
      </c>
      <c r="D11" s="22" t="inlineStr">
        <is>
          <t xml:space="preserve">PLZ</t>
        </is>
      </c>
      <c r="E11" s="22" t="inlineStr">
        <is>
          <t xml:space="preserve">Ort</t>
        </is>
      </c>
      <c r="F11" s="22" t="inlineStr">
        <is>
          <t xml:space="preserve">Einheit</t>
        </is>
      </c>
      <c r="G11" s="22" t="inlineStr">
        <is>
          <t xml:space="preserve">Objektart</t>
        </is>
      </c>
      <c r="H11" s="22" t="inlineStr">
        <is>
          <t xml:space="preserve">Fläche m²</t>
        </is>
      </c>
      <c r="I11" s="23" t="inlineStr">
        <is>
          <t xml:space="preserve">Vermietungsstatus</t>
        </is>
      </c>
      <c r="J11" s="23" t="inlineStr">
        <is>
          <t xml:space="preserve">Kaltmiete monatlich</t>
        </is>
      </c>
      <c r="K11" s="23" t="inlineStr">
        <is>
          <t xml:space="preserve">Miete gültig seit</t>
        </is>
      </c>
      <c r="L11" s="23" t="inlineStr">
        <is>
          <t xml:space="preserve">Jahreskaltmiete</t>
        </is>
      </c>
      <c r="M11" s="23" t="inlineStr">
        <is>
          <t xml:space="preserve">Wertansatz</t>
        </is>
      </c>
      <c r="N11" s="24" t="inlineStr">
        <is>
          <t xml:space="preserve">Zugeordneter Ursprungsbetrag</t>
        </is>
      </c>
      <c r="O11" s="24" t="inlineStr">
        <is>
          <t xml:space="preserve">Zugeordnete aktuelle Restschuld</t>
        </is>
      </c>
      <c r="P11" s="24" t="inlineStr">
        <is>
          <t xml:space="preserve">Bereits getilgt</t>
        </is>
      </c>
      <c r="Q11" s="24" t="inlineStr">
        <is>
          <t xml:space="preserve">Tilgungsfortschritt</t>
        </is>
      </c>
      <c r="R11" s="24" t="inlineStr">
        <is>
          <t xml:space="preserve">Zins monatlich</t>
        </is>
      </c>
      <c r="S11" s="24" t="inlineStr">
        <is>
          <t xml:space="preserve">Tilgung monatlich</t>
        </is>
      </c>
      <c r="T11" s="24" t="inlineStr">
        <is>
          <t xml:space="preserve">Kapitaldienst monatlich</t>
        </is>
      </c>
      <c r="U11" s="25" t="inlineStr">
        <is>
          <t xml:space="preserve">Direkter Cashflow monatlich</t>
        </is>
      </c>
      <c r="V11" s="25" t="inlineStr">
        <is>
          <t xml:space="preserve">20-%-Kostenpauschale</t>
        </is>
      </c>
      <c r="W11" s="25" t="inlineStr">
        <is>
          <t xml:space="preserve">NOI-Proxy</t>
        </is>
      </c>
      <c r="X11" s="25" t="inlineStr">
        <is>
          <t xml:space="preserve">Cashflow-Proxy</t>
        </is>
      </c>
      <c r="Y11" s="25" t="inlineStr">
        <is>
          <t xml:space="preserve">Persönliche Grundschuldrendite</t>
        </is>
      </c>
      <c r="Z11" s="25" t="inlineStr">
        <is>
          <t xml:space="preserve">LTV</t>
        </is>
      </c>
      <c r="AA11" s="26" t="inlineStr">
        <is>
          <t xml:space="preserve">Finanzierungs-/Aufteilungsart</t>
        </is>
      </c>
      <c r="AB11" s="26" t="inlineStr">
        <is>
          <t xml:space="preserve">Grundbuch-/Kreditverbund gesamt</t>
        </is>
      </c>
      <c r="AC11" s="26" t="inlineStr">
        <is>
          <t xml:space="preserve">Übergeordnete Finanzierung</t>
        </is>
      </c>
      <c r="AD11" s="26" t="inlineStr">
        <is>
          <t xml:space="preserve">Hinweise</t>
        </is>
      </c>
      <c r="AE11" s="26" t="inlineStr">
        <is>
          <t xml:space="preserve">Quellen / Datenstand</t>
        </is>
      </c>
    </row>
    <row r="12" ht="30" customHeight="1">
      <c r="A12" s="27" t="inlineStr">
        <is>
          <t xml:space="preserve">01-GA</t>
        </is>
      </c>
      <c r="B12" s="27" t="inlineStr">
        <is>
          <t xml:space="preserve">George &amp; Ashtar Givargis</t>
        </is>
      </c>
      <c r="C12" s="27" t="inlineStr">
        <is>
          <t xml:space="preserve">Franz-Hitze-Weg 5/5a</t>
        </is>
      </c>
      <c r="D12" s="27" t="inlineStr">
        <is>
          <t xml:space="preserve">46325</t>
        </is>
      </c>
      <c r="E12" s="27" t="inlineStr">
        <is>
          <t xml:space="preserve">Borken</t>
        </is>
      </c>
      <c r="F12" s="27" t="inlineStr">
        <is>
          <t xml:space="preserve">Zwei Wohnhäuser</t>
        </is>
      </c>
      <c r="G12" s="27" t="inlineStr">
        <is>
          <t xml:space="preserve">Haus</t>
        </is>
      </c>
      <c r="H12" s="28">
        <v>246.04</v>
      </c>
      <c r="I12" s="31" t="inlineStr">
        <is>
          <t xml:space="preserve">Teilvermietet</t>
        </is>
      </c>
      <c r="J12" s="32">
        <v>1155</v>
      </c>
      <c r="K12" s="33">
        <v>45839</v>
      </c>
      <c r="L12" s="32">
        <f>J12*12</f>
        <v>13860</v>
      </c>
      <c r="M12" s="32">
        <v>450000</v>
      </c>
      <c r="N12" s="37">
        <v>400000</v>
      </c>
      <c r="O12" s="37">
        <v>339667.24</v>
      </c>
      <c r="P12" s="37">
        <f>N12-O12</f>
        <v>60332.76000000001</v>
      </c>
      <c r="Q12" s="38">
        <f>IFERROR(P12/N12,0)</f>
        <v>0.15083190000000002</v>
      </c>
      <c r="R12" s="37">
        <v>592.675</v>
      </c>
      <c r="S12" s="37">
        <v>687.5649999999998</v>
      </c>
      <c r="T12" s="37">
        <v>1280.24</v>
      </c>
      <c r="U12" s="41">
        <f>J12-T12</f>
        <v>-125.24000000000001</v>
      </c>
      <c r="V12" s="41">
        <f>J12*$AE$8</f>
        <v>231</v>
      </c>
      <c r="W12" s="41">
        <f>J12-V12</f>
        <v>924</v>
      </c>
      <c r="X12" s="41">
        <f>W12-T12</f>
        <v>-356.24</v>
      </c>
      <c r="Y12" s="42">
        <f>IFERROR(L12/N12,0)</f>
        <v>0.03465</v>
      </c>
      <c r="Z12" s="42">
        <f>IFERROR(O12/M12,0)</f>
        <v>0.7548160888888888</v>
      </c>
      <c r="AA12" s="45" t="inlineStr">
        <is>
          <t xml:space="preserve">Direkt zugeordnet</t>
        </is>
      </c>
      <c r="AB12" s="45" t="inlineStr">
        <is>
          <t xml:space="preserve">—</t>
        </is>
      </c>
      <c r="AC12" s="45" t="inlineStr">
        <is>
          <t xml:space="preserve">—</t>
        </is>
      </c>
      <c r="AD12" s="45" t="inlineStr">
        <is>
          <t xml:space="preserve">Haus 5 vermietet; Haus 5a selbst genutzt. · 2 Nutzungseinheiten innerhalb dieser Grundbuchposition</t>
        </is>
      </c>
      <c r="AE12" s="45" t="inlineStr">
        <is>
          <t xml:space="preserve">Miete: vermietet.de Mieterexport 07.08.2026 · Wert: Aufstellung 30.01.2026 · Finanzierung: zentrale Darlehensquelle per 31.07.2026</t>
        </is>
      </c>
    </row>
    <row r="13" ht="30" customHeight="1">
      <c r="A13" s="29" t="inlineStr">
        <is>
          <t xml:space="preserve">02-GA</t>
        </is>
      </c>
      <c r="B13" s="29" t="inlineStr">
        <is>
          <t xml:space="preserve">George &amp; Ashtar Givargis</t>
        </is>
      </c>
      <c r="C13" s="29" t="inlineStr">
        <is>
          <t xml:space="preserve">Moselstraße 12</t>
        </is>
      </c>
      <c r="D13" s="29" t="inlineStr">
        <is>
          <t xml:space="preserve">46395</t>
        </is>
      </c>
      <c r="E13" s="29" t="inlineStr">
        <is>
          <t xml:space="preserve">Bocholt</t>
        </is>
      </c>
      <c r="F13" s="29" t="inlineStr">
        <is>
          <t xml:space="preserve">1. OG rechts</t>
        </is>
      </c>
      <c r="G13" s="29" t="inlineStr">
        <is>
          <t xml:space="preserve">Wohnung</t>
        </is>
      </c>
      <c r="H13" s="30">
        <v>83</v>
      </c>
      <c r="I13" s="34" t="inlineStr">
        <is>
          <t xml:space="preserve">Vermietet</t>
        </is>
      </c>
      <c r="J13" s="35">
        <v>650</v>
      </c>
      <c r="K13" s="36">
        <v>44317</v>
      </c>
      <c r="L13" s="35">
        <f>J13*12</f>
        <v>7800</v>
      </c>
      <c r="M13" s="35">
        <v>140000</v>
      </c>
      <c r="N13" s="39">
        <v>120000</v>
      </c>
      <c r="O13" s="39">
        <v>105210.57</v>
      </c>
      <c r="P13" s="39">
        <f>N13-O13</f>
        <v>14789.429999999993</v>
      </c>
      <c r="Q13" s="40">
        <f>IFERROR(P13/N13,0)</f>
        <v>0.12324524999999995</v>
      </c>
      <c r="R13" s="39">
        <v>132.0083</v>
      </c>
      <c r="S13" s="39">
        <v>200.3657</v>
      </c>
      <c r="T13" s="39">
        <v>332.374</v>
      </c>
      <c r="U13" s="43">
        <f>J13-T13</f>
        <v>317.626</v>
      </c>
      <c r="V13" s="43">
        <f>J13*$AE$8</f>
        <v>130</v>
      </c>
      <c r="W13" s="43">
        <f>J13-V13</f>
        <v>520</v>
      </c>
      <c r="X13" s="43">
        <f>W13-T13</f>
        <v>187.62599999999998</v>
      </c>
      <c r="Y13" s="44">
        <f>IFERROR(L13/N13,0)</f>
        <v>0.065</v>
      </c>
      <c r="Z13" s="44">
        <f>IFERROR(O13/M13,0)</f>
        <v>0.7515040714285715</v>
      </c>
      <c r="AA13" s="46" t="inlineStr">
        <is>
          <t xml:space="preserve">Direkt zugeordnet</t>
        </is>
      </c>
      <c r="AB13" s="46" t="inlineStr">
        <is>
          <t xml:space="preserve">—</t>
        </is>
      </c>
      <c r="AC13" s="46" t="inlineStr">
        <is>
          <t xml:space="preserve">—</t>
        </is>
      </c>
      <c r="AD13" s="46" t="inlineStr">
        <is>
          <t xml:space="preserve">—</t>
        </is>
      </c>
      <c r="AE13" s="46" t="inlineStr">
        <is>
          <t xml:space="preserve">Miete: vermietet.de Mieterexport 07.08.2026 · Wert: Aufstellung 30.01.2026 · Finanzierung: zentrale Darlehensquelle per 31.07.2026</t>
        </is>
      </c>
    </row>
    <row r="14" ht="40" customHeight="1">
      <c r="A14" s="27" t="inlineStr">
        <is>
          <t xml:space="preserve">11-GA</t>
        </is>
      </c>
      <c r="B14" s="27" t="inlineStr">
        <is>
          <t xml:space="preserve">George &amp; Ashtar Givargis</t>
        </is>
      </c>
      <c r="C14" s="27" t="inlineStr">
        <is>
          <t xml:space="preserve">Moselstraße 12</t>
        </is>
      </c>
      <c r="D14" s="27" t="inlineStr">
        <is>
          <t xml:space="preserve">46395</t>
        </is>
      </c>
      <c r="E14" s="27" t="inlineStr">
        <is>
          <t xml:space="preserve">Bocholt</t>
        </is>
      </c>
      <c r="F14" s="27" t="inlineStr">
        <is>
          <t xml:space="preserve">EG Mitte</t>
        </is>
      </c>
      <c r="G14" s="27" t="inlineStr">
        <is>
          <t xml:space="preserve">Wohnung</t>
        </is>
      </c>
      <c r="H14" s="28">
        <v>57.33</v>
      </c>
      <c r="I14" s="31" t="inlineStr">
        <is>
          <t xml:space="preserve">Vermietet</t>
        </is>
      </c>
      <c r="J14" s="32">
        <v>600</v>
      </c>
      <c r="K14" s="33">
        <v>46235</v>
      </c>
      <c r="L14" s="32">
        <f>J14*12</f>
        <v>7200</v>
      </c>
      <c r="M14" s="32">
        <v>105000</v>
      </c>
      <c r="N14" s="37">
        <v>105000</v>
      </c>
      <c r="O14" s="37">
        <v>95316.93</v>
      </c>
      <c r="P14" s="37">
        <f>N14-O14</f>
        <v>9683.070000000007</v>
      </c>
      <c r="Q14" s="38">
        <f>IFERROR(P14/N14,0)</f>
        <v>0.09221971428571435</v>
      </c>
      <c r="R14" s="37">
        <v>138.875</v>
      </c>
      <c r="S14" s="37">
        <v>176.125</v>
      </c>
      <c r="T14" s="37">
        <v>315</v>
      </c>
      <c r="U14" s="41">
        <f>J14-T14</f>
        <v>285</v>
      </c>
      <c r="V14" s="41">
        <f>J14*$AE$8</f>
        <v>120</v>
      </c>
      <c r="W14" s="41">
        <f>J14-V14</f>
        <v>480</v>
      </c>
      <c r="X14" s="41">
        <f>W14-T14</f>
        <v>165</v>
      </c>
      <c r="Y14" s="42">
        <f>IFERROR(L14/N14,0)</f>
        <v>0.06857142857142857</v>
      </c>
      <c r="Z14" s="42">
        <f>IFERROR(O14/M14,0)</f>
        <v>0.9077802857142856</v>
      </c>
      <c r="AA14" s="45" t="inlineStr">
        <is>
          <t xml:space="preserve">Direkt zugeordnet</t>
        </is>
      </c>
      <c r="AB14" s="45" t="inlineStr">
        <is>
          <t xml:space="preserve">—</t>
        </is>
      </c>
      <c r="AC14" s="45" t="inlineStr">
        <is>
          <t xml:space="preserve">—</t>
        </is>
      </c>
      <c r="AD14" s="45" t="inlineStr">
        <is>
          <t xml:space="preserve">—</t>
        </is>
      </c>
      <c r="AE14" s="45" t="inlineStr">
        <is>
          <t xml:space="preserve">Miete: Vertragsfassung 31.07.2026 im aktuellen Mieterordner; Unterschriftenexemplar fehlt · Wert: Aufstellung 30.01.2026 · Finanzierung: zentrale Darlehensquelle per 31.07.2026</t>
        </is>
      </c>
    </row>
    <row r="15" ht="30" customHeight="1">
      <c r="A15" s="29" t="inlineStr">
        <is>
          <t xml:space="preserve">03-GA</t>
        </is>
      </c>
      <c r="B15" s="29" t="inlineStr">
        <is>
          <t xml:space="preserve">George &amp; Ashtar Givargis</t>
        </is>
      </c>
      <c r="C15" s="29" t="inlineStr">
        <is>
          <t xml:space="preserve">Eschlohner Straße 5</t>
        </is>
      </c>
      <c r="D15" s="29" t="inlineStr">
        <is>
          <t xml:space="preserve">46354</t>
        </is>
      </c>
      <c r="E15" s="29" t="inlineStr">
        <is>
          <t xml:space="preserve">Südlohn</t>
        </is>
      </c>
      <c r="F15" s="29" t="inlineStr">
        <is>
          <t xml:space="preserve">Doppelhaushälfte</t>
        </is>
      </c>
      <c r="G15" s="29" t="inlineStr">
        <is>
          <t xml:space="preserve">Haus</t>
        </is>
      </c>
      <c r="H15" s="30">
        <v>115</v>
      </c>
      <c r="I15" s="34" t="inlineStr">
        <is>
          <t xml:space="preserve">Vermietet</t>
        </is>
      </c>
      <c r="J15" s="35">
        <v>1000</v>
      </c>
      <c r="K15" s="36">
        <v>45444</v>
      </c>
      <c r="L15" s="35">
        <f>J15*12</f>
        <v>12000</v>
      </c>
      <c r="M15" s="35">
        <v>230000</v>
      </c>
      <c r="N15" s="39">
        <v>200000</v>
      </c>
      <c r="O15" s="39">
        <v>178038.02</v>
      </c>
      <c r="P15" s="39">
        <f>N15-O15</f>
        <v>21961.98000000001</v>
      </c>
      <c r="Q15" s="40">
        <f>IFERROR(P15/N15,0)</f>
        <v>0.10980990000000006</v>
      </c>
      <c r="R15" s="39">
        <v>232.2</v>
      </c>
      <c r="S15" s="39">
        <v>333.3333</v>
      </c>
      <c r="T15" s="39">
        <v>565.5333</v>
      </c>
      <c r="U15" s="43">
        <f>J15-T15</f>
        <v>434.46669999999995</v>
      </c>
      <c r="V15" s="43">
        <f>J15*$AE$8</f>
        <v>200</v>
      </c>
      <c r="W15" s="43">
        <f>J15-V15</f>
        <v>800</v>
      </c>
      <c r="X15" s="43">
        <f>W15-T15</f>
        <v>234.46669999999995</v>
      </c>
      <c r="Y15" s="44">
        <f>IFERROR(L15/N15,0)</f>
        <v>0.06</v>
      </c>
      <c r="Z15" s="44">
        <f>IFERROR(O15/M15,0)</f>
        <v>0.7740783478260869</v>
      </c>
      <c r="AA15" s="46" t="inlineStr">
        <is>
          <t xml:space="preserve">Direkt zugeordnet</t>
        </is>
      </c>
      <c r="AB15" s="46" t="inlineStr">
        <is>
          <t xml:space="preserve">—</t>
        </is>
      </c>
      <c r="AC15" s="46" t="inlineStr">
        <is>
          <t xml:space="preserve">—</t>
        </is>
      </c>
      <c r="AD15" s="46" t="inlineStr">
        <is>
          <t xml:space="preserve">—</t>
        </is>
      </c>
      <c r="AE15" s="46" t="inlineStr">
        <is>
          <t xml:space="preserve">Miete: vermietet.de Mieterexport 07.08.2026 · Wert: Aufstellung 30.01.2026 · Finanzierung: zentrale Darlehensquelle per 31.07.2026</t>
        </is>
      </c>
    </row>
    <row r="16" ht="30" customHeight="1">
      <c r="A16" s="27" t="inlineStr">
        <is>
          <t xml:space="preserve">04-GA</t>
        </is>
      </c>
      <c r="B16" s="27" t="inlineStr">
        <is>
          <t xml:space="preserve">George &amp; Ashtar Givargis</t>
        </is>
      </c>
      <c r="C16" s="27" t="inlineStr">
        <is>
          <t xml:space="preserve">Seeheidestraße 27a</t>
        </is>
      </c>
      <c r="D16" s="27" t="inlineStr">
        <is>
          <t xml:space="preserve">46397</t>
        </is>
      </c>
      <c r="E16" s="27" t="inlineStr">
        <is>
          <t xml:space="preserve">Bocholt</t>
        </is>
      </c>
      <c r="F16" s="27" t="inlineStr">
        <is>
          <t xml:space="preserve">DG</t>
        </is>
      </c>
      <c r="G16" s="27" t="inlineStr">
        <is>
          <t xml:space="preserve">Wohnung</t>
        </is>
      </c>
      <c r="H16" s="28">
        <v>72.17</v>
      </c>
      <c r="I16" s="31" t="inlineStr">
        <is>
          <t xml:space="preserve">Vermietet</t>
        </is>
      </c>
      <c r="J16" s="32">
        <v>750</v>
      </c>
      <c r="K16" s="33">
        <v>45870</v>
      </c>
      <c r="L16" s="32">
        <f>J16*12</f>
        <v>9000</v>
      </c>
      <c r="M16" s="32">
        <v>150000</v>
      </c>
      <c r="N16" s="37">
        <v>140000</v>
      </c>
      <c r="O16" s="37">
        <v>124195.73</v>
      </c>
      <c r="P16" s="37">
        <f>N16-O16</f>
        <v>15804.270000000004</v>
      </c>
      <c r="Q16" s="38">
        <f>IFERROR(P16/N16,0)</f>
        <v>0.11288764285714288</v>
      </c>
      <c r="R16" s="37">
        <v>167.325</v>
      </c>
      <c r="S16" s="37">
        <v>233.3333</v>
      </c>
      <c r="T16" s="37">
        <v>400.65829999999994</v>
      </c>
      <c r="U16" s="41">
        <f>J16-T16</f>
        <v>349.34170000000006</v>
      </c>
      <c r="V16" s="41">
        <f>J16*$AE$8</f>
        <v>150</v>
      </c>
      <c r="W16" s="41">
        <f>J16-V16</f>
        <v>600</v>
      </c>
      <c r="X16" s="41">
        <f>W16-T16</f>
        <v>199.34170000000006</v>
      </c>
      <c r="Y16" s="42">
        <f>IFERROR(L16/N16,0)</f>
        <v>0.06428571428571428</v>
      </c>
      <c r="Z16" s="42">
        <f>IFERROR(O16/M16,0)</f>
        <v>0.8279715333333333</v>
      </c>
      <c r="AA16" s="45" t="inlineStr">
        <is>
          <t xml:space="preserve">Direkt zugeordnet</t>
        </is>
      </c>
      <c r="AB16" s="45" t="inlineStr">
        <is>
          <t xml:space="preserve">—</t>
        </is>
      </c>
      <c r="AC16" s="45" t="inlineStr">
        <is>
          <t xml:space="preserve">—</t>
        </is>
      </c>
      <c r="AD16" s="45" t="inlineStr">
        <is>
          <t xml:space="preserve">—</t>
        </is>
      </c>
      <c r="AE16" s="45" t="inlineStr">
        <is>
          <t xml:space="preserve">Miete: vermietet.de Mieterexport 07.08.2026 · Wert: Aufstellung 30.01.2026 · Finanzierung: zentrale Darlehensquelle per 31.07.2026</t>
        </is>
      </c>
    </row>
    <row r="17" ht="30" customHeight="1">
      <c r="A17" s="29" t="inlineStr">
        <is>
          <t xml:space="preserve">12-GA</t>
        </is>
      </c>
      <c r="B17" s="29" t="inlineStr">
        <is>
          <t xml:space="preserve">George &amp; Ashtar Givargis</t>
        </is>
      </c>
      <c r="C17" s="29" t="inlineStr">
        <is>
          <t xml:space="preserve">Seeheidestraße 27</t>
        </is>
      </c>
      <c r="D17" s="29" t="inlineStr">
        <is>
          <t xml:space="preserve">46397</t>
        </is>
      </c>
      <c r="E17" s="29" t="inlineStr">
        <is>
          <t xml:space="preserve">Bocholt</t>
        </is>
      </c>
      <c r="F17" s="29" t="inlineStr">
        <is>
          <t xml:space="preserve">EG</t>
        </is>
      </c>
      <c r="G17" s="29" t="inlineStr">
        <is>
          <t xml:space="preserve">Wohnung</t>
        </is>
      </c>
      <c r="H17" s="30">
        <v>112.52</v>
      </c>
      <c r="I17" s="34" t="inlineStr">
        <is>
          <t xml:space="preserve">Vermietet</t>
        </is>
      </c>
      <c r="J17" s="35">
        <v>1400</v>
      </c>
      <c r="K17" s="36">
        <v>44986</v>
      </c>
      <c r="L17" s="35">
        <f>J17*12</f>
        <v>16800</v>
      </c>
      <c r="M17" s="35">
        <v>240000</v>
      </c>
      <c r="N17" s="39">
        <v>240000</v>
      </c>
      <c r="O17" s="39">
        <v>218341.32</v>
      </c>
      <c r="P17" s="39">
        <f>N17-O17</f>
        <v>21658.679999999993</v>
      </c>
      <c r="Q17" s="40">
        <f>IFERROR(P17/N17,0)</f>
        <v>0.09024449999999998</v>
      </c>
      <c r="R17" s="39">
        <v>307.75</v>
      </c>
      <c r="S17" s="39">
        <v>400</v>
      </c>
      <c r="T17" s="39">
        <v>707.75</v>
      </c>
      <c r="U17" s="43">
        <f>J17-T17</f>
        <v>692.25</v>
      </c>
      <c r="V17" s="43">
        <f>J17*$AE$8</f>
        <v>280</v>
      </c>
      <c r="W17" s="43">
        <f>J17-V17</f>
        <v>1120</v>
      </c>
      <c r="X17" s="43">
        <f>W17-T17</f>
        <v>412.25</v>
      </c>
      <c r="Y17" s="44">
        <f>IFERROR(L17/N17,0)</f>
        <v>0.07</v>
      </c>
      <c r="Z17" s="44">
        <f>IFERROR(O17/M17,0)</f>
        <v>0.9097555</v>
      </c>
      <c r="AA17" s="46" t="inlineStr">
        <is>
          <t xml:space="preserve">Direkt zugeordnet</t>
        </is>
      </c>
      <c r="AB17" s="46" t="inlineStr">
        <is>
          <t xml:space="preserve">—</t>
        </is>
      </c>
      <c r="AC17" s="46" t="inlineStr">
        <is>
          <t xml:space="preserve">—</t>
        </is>
      </c>
      <c r="AD17" s="46" t="inlineStr">
        <is>
          <t xml:space="preserve">—</t>
        </is>
      </c>
      <c r="AE17" s="46" t="inlineStr">
        <is>
          <t xml:space="preserve">Miete: vermietet.de Mieterexport 07.08.2026 · Wert: Aufstellung 30.01.2026 · Finanzierung: zentrale Darlehensquelle per 31.07.2026</t>
        </is>
      </c>
    </row>
    <row r="18" ht="30" customHeight="1">
      <c r="A18" s="27" t="inlineStr">
        <is>
          <t xml:space="preserve">05-GA</t>
        </is>
      </c>
      <c r="B18" s="27" t="inlineStr">
        <is>
          <t xml:space="preserve">George &amp; Ashtar Givargis</t>
        </is>
      </c>
      <c r="C18" s="27" t="inlineStr">
        <is>
          <t xml:space="preserve">Lange Straße 12</t>
        </is>
      </c>
      <c r="D18" s="27" t="inlineStr">
        <is>
          <t xml:space="preserve">46342</t>
        </is>
      </c>
      <c r="E18" s="27" t="inlineStr">
        <is>
          <t xml:space="preserve">Velen</t>
        </is>
      </c>
      <c r="F18" s="27" t="inlineStr">
        <is>
          <t xml:space="preserve">2 Wohnungen + Gewerbe</t>
        </is>
      </c>
      <c r="G18" s="27" t="inlineStr">
        <is>
          <t xml:space="preserve">Gemischt</t>
        </is>
      </c>
      <c r="H18" s="28">
        <v>407.35</v>
      </c>
      <c r="I18" s="31" t="inlineStr">
        <is>
          <t xml:space="preserve">Leerstand</t>
        </is>
      </c>
      <c r="J18" s="32">
        <v>1146.6</v>
      </c>
      <c r="K18" s="33">
        <v>45870</v>
      </c>
      <c r="L18" s="32">
        <f>J18*12</f>
        <v>13759.199999999999</v>
      </c>
      <c r="M18" s="32">
        <v>400000</v>
      </c>
      <c r="N18" s="37">
        <v>300000</v>
      </c>
      <c r="O18" s="37">
        <v>218612.94</v>
      </c>
      <c r="P18" s="37">
        <f>N18-O18</f>
        <v>81387.06</v>
      </c>
      <c r="Q18" s="38">
        <f>IFERROR(P18/N18,0)</f>
        <v>0.2712902</v>
      </c>
      <c r="R18" s="37">
        <v>487.5</v>
      </c>
      <c r="S18" s="37">
        <v>1162.5</v>
      </c>
      <c r="T18" s="37">
        <v>1650</v>
      </c>
      <c r="U18" s="41">
        <f>J18-T18</f>
        <v>-503.4000000000001</v>
      </c>
      <c r="V18" s="41">
        <f>J18*$AE$8</f>
        <v>229.32</v>
      </c>
      <c r="W18" s="41">
        <f>J18-V18</f>
        <v>917.28</v>
      </c>
      <c r="X18" s="41">
        <f>W18-T18</f>
        <v>-732.72</v>
      </c>
      <c r="Y18" s="42">
        <f>IFERROR(L18/N18,0)</f>
        <v>0.045863999999999995</v>
      </c>
      <c r="Z18" s="42">
        <f>IFERROR(O18/M18,0)</f>
        <v>0.54653235</v>
      </c>
      <c r="AA18" s="45" t="inlineStr">
        <is>
          <t xml:space="preserve">Direkt zugeordnet</t>
        </is>
      </c>
      <c r="AB18" s="45" t="inlineStr">
        <is>
          <t xml:space="preserve">—</t>
        </is>
      </c>
      <c r="AC18" s="45" t="inlineStr">
        <is>
          <t xml:space="preserve">—</t>
        </is>
      </c>
      <c r="AD18" s="45" t="inlineStr">
        <is>
          <t xml:space="preserve">Gewerbe seit 01.01.2025 leer; Potenzialmiete ca. 1.000 € kalt. · 3 Nutzungseinheiten innerhalb dieser Grundbuchposition</t>
        </is>
      </c>
      <c r="AE18" s="45" t="inlineStr">
        <is>
          <t xml:space="preserve">Miete: vermietet.de Mieterexport 07.08.2026 · Wert: Aufstellung 30.01.2026 · Finanzierung: zentrale Darlehensquelle per 31.07.2026</t>
        </is>
      </c>
    </row>
    <row r="19" ht="30" customHeight="1">
      <c r="A19" s="29" t="inlineStr">
        <is>
          <t xml:space="preserve">06-GA</t>
        </is>
      </c>
      <c r="B19" s="29" t="inlineStr">
        <is>
          <t xml:space="preserve">George &amp; Ashtar Givargis</t>
        </is>
      </c>
      <c r="C19" s="29" t="inlineStr">
        <is>
          <t xml:space="preserve">Jeanette-Wolff-Straße 42</t>
        </is>
      </c>
      <c r="D19" s="29" t="inlineStr">
        <is>
          <t xml:space="preserve">46325</t>
        </is>
      </c>
      <c r="E19" s="29" t="inlineStr">
        <is>
          <t xml:space="preserve">Borken</t>
        </is>
      </c>
      <c r="F19" s="29" t="inlineStr">
        <is>
          <t xml:space="preserve">DG</t>
        </is>
      </c>
      <c r="G19" s="29" t="inlineStr">
        <is>
          <t xml:space="preserve">Wohnung</t>
        </is>
      </c>
      <c r="H19" s="30">
        <v>63.98</v>
      </c>
      <c r="I19" s="34" t="inlineStr">
        <is>
          <t xml:space="preserve">Vermietet</t>
        </is>
      </c>
      <c r="J19" s="35">
        <v>605</v>
      </c>
      <c r="K19" s="36">
        <v>45870</v>
      </c>
      <c r="L19" s="35">
        <f>J19*12</f>
        <v>7260</v>
      </c>
      <c r="M19" s="35">
        <v>150000</v>
      </c>
      <c r="N19" s="39">
        <v>145000</v>
      </c>
      <c r="O19" s="39">
        <v>129783.4</v>
      </c>
      <c r="P19" s="39">
        <f>N19-O19</f>
        <v>15216.600000000006</v>
      </c>
      <c r="Q19" s="40">
        <f>IFERROR(P19/N19,0)</f>
        <v>0.10494206896551728</v>
      </c>
      <c r="R19" s="39">
        <v>168.35829999999999</v>
      </c>
      <c r="S19" s="39">
        <v>241.66660000000002</v>
      </c>
      <c r="T19" s="39">
        <v>410.025</v>
      </c>
      <c r="U19" s="43">
        <f>J19-T19</f>
        <v>194.97500000000002</v>
      </c>
      <c r="V19" s="43">
        <f>J19*$AE$8</f>
        <v>121</v>
      </c>
      <c r="W19" s="43">
        <f>J19-V19</f>
        <v>484</v>
      </c>
      <c r="X19" s="43">
        <f>W19-T19</f>
        <v>73.97500000000002</v>
      </c>
      <c r="Y19" s="44">
        <f>IFERROR(L19/N19,0)</f>
        <v>0.05006896551724138</v>
      </c>
      <c r="Z19" s="44">
        <f>IFERROR(O19/M19,0)</f>
        <v>0.8652226666666666</v>
      </c>
      <c r="AA19" s="46" t="inlineStr">
        <is>
          <t xml:space="preserve">Direkt zugeordnet</t>
        </is>
      </c>
      <c r="AB19" s="46" t="inlineStr">
        <is>
          <t xml:space="preserve">—</t>
        </is>
      </c>
      <c r="AC19" s="46" t="inlineStr">
        <is>
          <t xml:space="preserve">—</t>
        </is>
      </c>
      <c r="AD19" s="46" t="inlineStr">
        <is>
          <t xml:space="preserve">—</t>
        </is>
      </c>
      <c r="AE19" s="46" t="inlineStr">
        <is>
          <t xml:space="preserve">Miete: vermietet.de Mieterexport 07.08.2026 · Wert: Aufstellung 30.01.2026 · Finanzierung: zentrale Darlehensquelle per 31.07.2026</t>
        </is>
      </c>
    </row>
    <row r="20" ht="30" customHeight="1">
      <c r="A20" s="27" t="inlineStr">
        <is>
          <t xml:space="preserve">08-GA</t>
        </is>
      </c>
      <c r="B20" s="27" t="inlineStr">
        <is>
          <t xml:space="preserve">George &amp; Ashtar Givargis</t>
        </is>
      </c>
      <c r="C20" s="27" t="inlineStr">
        <is>
          <t xml:space="preserve">Hohenfriedeberger Straße 33</t>
        </is>
      </c>
      <c r="D20" s="27" t="inlineStr">
        <is>
          <t xml:space="preserve">46325</t>
        </is>
      </c>
      <c r="E20" s="27" t="inlineStr">
        <is>
          <t xml:space="preserve">Borken</t>
        </is>
      </c>
      <c r="F20" s="27" t="inlineStr">
        <is>
          <t xml:space="preserve">DG links</t>
        </is>
      </c>
      <c r="G20" s="27" t="inlineStr">
        <is>
          <t xml:space="preserve">Wohnung</t>
        </is>
      </c>
      <c r="H20" s="28">
        <v>69</v>
      </c>
      <c r="I20" s="31" t="inlineStr">
        <is>
          <t xml:space="preserve">Vermietet</t>
        </is>
      </c>
      <c r="J20" s="32">
        <v>650</v>
      </c>
      <c r="K20" s="33">
        <v>45505</v>
      </c>
      <c r="L20" s="32">
        <f>J20*12</f>
        <v>7800</v>
      </c>
      <c r="M20" s="32">
        <v>150000</v>
      </c>
      <c r="N20" s="37">
        <v>150000</v>
      </c>
      <c r="O20" s="37">
        <v>134797.13</v>
      </c>
      <c r="P20" s="37">
        <f>N20-O20</f>
        <v>15202.869999999995</v>
      </c>
      <c r="Q20" s="38">
        <f>IFERROR(P20/N20,0)</f>
        <v>0.10135246666666664</v>
      </c>
      <c r="R20" s="37">
        <v>177</v>
      </c>
      <c r="S20" s="37">
        <v>250</v>
      </c>
      <c r="T20" s="37">
        <v>427</v>
      </c>
      <c r="U20" s="41">
        <f>J20-T20</f>
        <v>223</v>
      </c>
      <c r="V20" s="41">
        <f>J20*$AE$8</f>
        <v>130</v>
      </c>
      <c r="W20" s="41">
        <f>J20-V20</f>
        <v>520</v>
      </c>
      <c r="X20" s="41">
        <f>W20-T20</f>
        <v>93</v>
      </c>
      <c r="Y20" s="42">
        <f>IFERROR(L20/N20,0)</f>
        <v>0.052</v>
      </c>
      <c r="Z20" s="42">
        <f>IFERROR(O20/M20,0)</f>
        <v>0.8986475333333334</v>
      </c>
      <c r="AA20" s="45" t="inlineStr">
        <is>
          <t xml:space="preserve">Direkt zugeordnet</t>
        </is>
      </c>
      <c r="AB20" s="45" t="inlineStr">
        <is>
          <t xml:space="preserve">—</t>
        </is>
      </c>
      <c r="AC20" s="45" t="inlineStr">
        <is>
          <t xml:space="preserve">—</t>
        </is>
      </c>
      <c r="AD20" s="45" t="inlineStr">
        <is>
          <t xml:space="preserve">—</t>
        </is>
      </c>
      <c r="AE20" s="45" t="inlineStr">
        <is>
          <t xml:space="preserve">Miete: vermietet.de Mieterexport 07.08.2026 · Wert: Aufstellung 30.01.2026 · Finanzierung: zentrale Darlehensquelle per 31.07.2026</t>
        </is>
      </c>
    </row>
    <row r="21" ht="30" customHeight="1">
      <c r="A21" s="29" t="inlineStr">
        <is>
          <t xml:space="preserve">10-GA</t>
        </is>
      </c>
      <c r="B21" s="29" t="inlineStr">
        <is>
          <t xml:space="preserve">George &amp; Ashtar Givargis</t>
        </is>
      </c>
      <c r="C21" s="29" t="inlineStr">
        <is>
          <t xml:space="preserve">Hohenfriedeberger Straße 33</t>
        </is>
      </c>
      <c r="D21" s="29" t="inlineStr">
        <is>
          <t xml:space="preserve">46325</t>
        </is>
      </c>
      <c r="E21" s="29" t="inlineStr">
        <is>
          <t xml:space="preserve">Borken</t>
        </is>
      </c>
      <c r="F21" s="29" t="inlineStr">
        <is>
          <t xml:space="preserve">1. OG rechts</t>
        </is>
      </c>
      <c r="G21" s="29" t="inlineStr">
        <is>
          <t xml:space="preserve">Wohnung</t>
        </is>
      </c>
      <c r="H21" s="30">
        <v>85</v>
      </c>
      <c r="I21" s="34" t="inlineStr">
        <is>
          <t xml:space="preserve">Vermietet</t>
        </is>
      </c>
      <c r="J21" s="35">
        <v>673.2</v>
      </c>
      <c r="K21" s="36">
        <v>45931</v>
      </c>
      <c r="L21" s="35">
        <f>J21*12</f>
        <v>8078.400000000001</v>
      </c>
      <c r="M21" s="35">
        <v>160000</v>
      </c>
      <c r="N21" s="39">
        <v>160000</v>
      </c>
      <c r="O21" s="39">
        <v>144451.79</v>
      </c>
      <c r="P21" s="39">
        <f>N21-O21</f>
        <v>15548.209999999992</v>
      </c>
      <c r="Q21" s="40">
        <f>IFERROR(P21/N21,0)</f>
        <v>0.09717631249999995</v>
      </c>
      <c r="R21" s="39">
        <v>221.8</v>
      </c>
      <c r="S21" s="39">
        <v>267.202</v>
      </c>
      <c r="T21" s="39">
        <v>489.002</v>
      </c>
      <c r="U21" s="43">
        <f>J21-T21</f>
        <v>184.19800000000004</v>
      </c>
      <c r="V21" s="43">
        <f>J21*$AE$8</f>
        <v>134.64000000000001</v>
      </c>
      <c r="W21" s="43">
        <f>J21-V21</f>
        <v>538.5600000000001</v>
      </c>
      <c r="X21" s="43">
        <f>W21-T21</f>
        <v>49.55800000000005</v>
      </c>
      <c r="Y21" s="44">
        <f>IFERROR(L21/N21,0)</f>
        <v>0.05049</v>
      </c>
      <c r="Z21" s="44">
        <f>IFERROR(O21/M21,0)</f>
        <v>0.9028236875000001</v>
      </c>
      <c r="AA21" s="46" t="inlineStr">
        <is>
          <t xml:space="preserve">Direkt zugeordnet</t>
        </is>
      </c>
      <c r="AB21" s="46" t="inlineStr">
        <is>
          <t xml:space="preserve">—</t>
        </is>
      </c>
      <c r="AC21" s="46" t="inlineStr">
        <is>
          <t xml:space="preserve">—</t>
        </is>
      </c>
      <c r="AD21" s="46" t="inlineStr">
        <is>
          <t xml:space="preserve">—</t>
        </is>
      </c>
      <c r="AE21" s="46" t="inlineStr">
        <is>
          <t xml:space="preserve">Miete: vermietet.de Mieterexport 07.08.2026 · Wert: Aufstellung 30.01.2026 · Finanzierung: zentrale Darlehensquelle per 31.07.2026</t>
        </is>
      </c>
    </row>
    <row r="22" ht="30" customHeight="1">
      <c r="A22" s="27" t="inlineStr">
        <is>
          <t xml:space="preserve">09-GA</t>
        </is>
      </c>
      <c r="B22" s="27" t="inlineStr">
        <is>
          <t xml:space="preserve">George &amp; Ashtar Givargis</t>
        </is>
      </c>
      <c r="C22" s="27" t="inlineStr">
        <is>
          <t xml:space="preserve">Bullenkämpe 27</t>
        </is>
      </c>
      <c r="D22" s="27" t="inlineStr">
        <is>
          <t xml:space="preserve">46325</t>
        </is>
      </c>
      <c r="E22" s="27" t="inlineStr">
        <is>
          <t xml:space="preserve">Borken</t>
        </is>
      </c>
      <c r="F22" s="27" t="inlineStr">
        <is>
          <t xml:space="preserve">EG links</t>
        </is>
      </c>
      <c r="G22" s="27" t="inlineStr">
        <is>
          <t xml:space="preserve">Wohnung</t>
        </is>
      </c>
      <c r="H22" s="28">
        <v>82.03</v>
      </c>
      <c r="I22" s="31" t="inlineStr">
        <is>
          <t xml:space="preserve">Vermietet</t>
        </is>
      </c>
      <c r="J22" s="32">
        <v>534.59</v>
      </c>
      <c r="K22" s="33">
        <v>44835</v>
      </c>
      <c r="L22" s="32">
        <f>J22*12</f>
        <v>6415.08</v>
      </c>
      <c r="M22" s="32">
        <v>150000</v>
      </c>
      <c r="N22" s="37">
        <v>150000</v>
      </c>
      <c r="O22" s="37">
        <v>135379.06</v>
      </c>
      <c r="P22" s="37">
        <f>N22-O22</f>
        <v>14620.940000000002</v>
      </c>
      <c r="Q22" s="38">
        <f>IFERROR(P22/N22,0)</f>
        <v>0.09747293333333334</v>
      </c>
      <c r="R22" s="37">
        <v>171.26</v>
      </c>
      <c r="S22" s="37">
        <v>250</v>
      </c>
      <c r="T22" s="37">
        <v>421.26</v>
      </c>
      <c r="U22" s="41">
        <f>J22-T22</f>
        <v>113.33000000000004</v>
      </c>
      <c r="V22" s="41">
        <f>J22*$AE$8</f>
        <v>106.918</v>
      </c>
      <c r="W22" s="41">
        <f>J22-V22</f>
        <v>427.672</v>
      </c>
      <c r="X22" s="41">
        <f>W22-T22</f>
        <v>6.412000000000035</v>
      </c>
      <c r="Y22" s="42">
        <f>IFERROR(L22/N22,0)</f>
        <v>0.0427672</v>
      </c>
      <c r="Z22" s="42">
        <f>IFERROR(O22/M22,0)</f>
        <v>0.9025270666666666</v>
      </c>
      <c r="AA22" s="45" t="inlineStr">
        <is>
          <t xml:space="preserve">Direkt zugeordnet</t>
        </is>
      </c>
      <c r="AB22" s="45" t="inlineStr">
        <is>
          <t xml:space="preserve">—</t>
        </is>
      </c>
      <c r="AC22" s="45" t="inlineStr">
        <is>
          <t xml:space="preserve">—</t>
        </is>
      </c>
      <c r="AD22" s="45" t="inlineStr">
        <is>
          <t xml:space="preserve">—</t>
        </is>
      </c>
      <c r="AE22" s="45" t="inlineStr">
        <is>
          <t xml:space="preserve">Miete: Unterschriebene Zustimmung zur Mieterhöhung 24.08.2022 · Wert: Aufstellung 30.01.2026 · Finanzierung: zentrale Darlehensquelle per 31.07.2026</t>
        </is>
      </c>
    </row>
    <row r="23" ht="30" customHeight="1">
      <c r="A23" s="29" t="inlineStr">
        <is>
          <t xml:space="preserve">13-GA</t>
        </is>
      </c>
      <c r="B23" s="29" t="inlineStr">
        <is>
          <t xml:space="preserve">George &amp; Ashtar Givargis</t>
        </is>
      </c>
      <c r="C23" s="29" t="inlineStr">
        <is>
          <t xml:space="preserve">Bullenkämpe 27</t>
        </is>
      </c>
      <c r="D23" s="29" t="inlineStr">
        <is>
          <t xml:space="preserve">46325</t>
        </is>
      </c>
      <c r="E23" s="29" t="inlineStr">
        <is>
          <t xml:space="preserve">Borken</t>
        </is>
      </c>
      <c r="F23" s="29" t="inlineStr">
        <is>
          <t xml:space="preserve">1. OG links</t>
        </is>
      </c>
      <c r="G23" s="29" t="inlineStr">
        <is>
          <t xml:space="preserve">Wohnung</t>
        </is>
      </c>
      <c r="H23" s="30">
        <v>82.03</v>
      </c>
      <c r="I23" s="34" t="inlineStr">
        <is>
          <t xml:space="preserve">Vermietet</t>
        </is>
      </c>
      <c r="J23" s="35">
        <v>750</v>
      </c>
      <c r="K23" s="36">
        <v>44682</v>
      </c>
      <c r="L23" s="35">
        <f>J23*12</f>
        <v>9000</v>
      </c>
      <c r="M23" s="35">
        <v>160000</v>
      </c>
      <c r="N23" s="39">
        <v>160000</v>
      </c>
      <c r="O23" s="39">
        <v>145146.53</v>
      </c>
      <c r="P23" s="39">
        <f>N23-O23</f>
        <v>14853.470000000001</v>
      </c>
      <c r="Q23" s="40">
        <f>IFERROR(P23/N23,0)</f>
        <v>0.09283418750000001</v>
      </c>
      <c r="R23" s="39">
        <v>220.0834</v>
      </c>
      <c r="S23" s="39">
        <v>266.6666</v>
      </c>
      <c r="T23" s="39">
        <v>486.75</v>
      </c>
      <c r="U23" s="43">
        <f>J23-T23</f>
        <v>263.25</v>
      </c>
      <c r="V23" s="43">
        <f>J23*$AE$8</f>
        <v>150</v>
      </c>
      <c r="W23" s="43">
        <f>J23-V23</f>
        <v>600</v>
      </c>
      <c r="X23" s="43">
        <f>W23-T23</f>
        <v>113.25</v>
      </c>
      <c r="Y23" s="44">
        <f>IFERROR(L23/N23,0)</f>
        <v>0.05625</v>
      </c>
      <c r="Z23" s="44">
        <f>IFERROR(O23/M23,0)</f>
        <v>0.9071658125</v>
      </c>
      <c r="AA23" s="46" t="inlineStr">
        <is>
          <t xml:space="preserve">Direkt zugeordnet</t>
        </is>
      </c>
      <c r="AB23" s="46" t="inlineStr">
        <is>
          <t xml:space="preserve">—</t>
        </is>
      </c>
      <c r="AC23" s="46" t="inlineStr">
        <is>
          <t xml:space="preserve">—</t>
        </is>
      </c>
      <c r="AD23" s="46" t="inlineStr">
        <is>
          <t xml:space="preserve">—</t>
        </is>
      </c>
      <c r="AE23" s="46" t="inlineStr">
        <is>
          <t xml:space="preserve">Miete: vermietet.de Mieterexport 07.08.2026 · Wert: Aufstellung 30.01.2026 · Finanzierung: zentrale Darlehensquelle per 31.07.2026</t>
        </is>
      </c>
    </row>
    <row r="24" ht="30" customHeight="1">
      <c r="A24" s="27" t="inlineStr">
        <is>
          <t xml:space="preserve">15-GA</t>
        </is>
      </c>
      <c r="B24" s="27" t="inlineStr">
        <is>
          <t xml:space="preserve">George &amp; Ashtar Givargis</t>
        </is>
      </c>
      <c r="C24" s="27" t="inlineStr">
        <is>
          <t xml:space="preserve">Bullenkämpe 27</t>
        </is>
      </c>
      <c r="D24" s="27" t="inlineStr">
        <is>
          <t xml:space="preserve">46325</t>
        </is>
      </c>
      <c r="E24" s="27" t="inlineStr">
        <is>
          <t xml:space="preserve">Borken</t>
        </is>
      </c>
      <c r="F24" s="27" t="inlineStr">
        <is>
          <t xml:space="preserve">1. OG rechts</t>
        </is>
      </c>
      <c r="G24" s="27" t="inlineStr">
        <is>
          <t xml:space="preserve">Wohnung</t>
        </is>
      </c>
      <c r="H24" s="28">
        <v>82.03</v>
      </c>
      <c r="I24" s="31" t="inlineStr">
        <is>
          <t xml:space="preserve">Vermietet</t>
        </is>
      </c>
      <c r="J24" s="32">
        <v>800</v>
      </c>
      <c r="K24" s="33">
        <v>46082</v>
      </c>
      <c r="L24" s="32">
        <f>J24*12</f>
        <v>9600</v>
      </c>
      <c r="M24" s="32">
        <v>160000</v>
      </c>
      <c r="N24" s="37">
        <v>160000</v>
      </c>
      <c r="O24" s="37">
        <v>143887.69</v>
      </c>
      <c r="P24" s="37">
        <f>N24-O24</f>
        <v>16112.309999999998</v>
      </c>
      <c r="Q24" s="38">
        <f>IFERROR(P24/N24,0)</f>
        <v>0.10070193749999999</v>
      </c>
      <c r="R24" s="37">
        <v>511.8333</v>
      </c>
      <c r="S24" s="37">
        <v>266.6666</v>
      </c>
      <c r="T24" s="37">
        <v>778.5</v>
      </c>
      <c r="U24" s="41">
        <f>J24-T24</f>
        <v>21.5</v>
      </c>
      <c r="V24" s="41">
        <f>J24*$AE$8</f>
        <v>160</v>
      </c>
      <c r="W24" s="41">
        <f>J24-V24</f>
        <v>640</v>
      </c>
      <c r="X24" s="41">
        <f>W24-T24</f>
        <v>-138.5</v>
      </c>
      <c r="Y24" s="42">
        <f>IFERROR(L24/N24,0)</f>
        <v>0.06</v>
      </c>
      <c r="Z24" s="42">
        <f>IFERROR(O24/M24,0)</f>
        <v>0.8992980625</v>
      </c>
      <c r="AA24" s="45" t="inlineStr">
        <is>
          <t xml:space="preserve">Direkt zugeordnet</t>
        </is>
      </c>
      <c r="AB24" s="45" t="inlineStr">
        <is>
          <t xml:space="preserve">—</t>
        </is>
      </c>
      <c r="AC24" s="45" t="inlineStr">
        <is>
          <t xml:space="preserve">—</t>
        </is>
      </c>
      <c r="AD24" s="45" t="inlineStr">
        <is>
          <t xml:space="preserve">—</t>
        </is>
      </c>
      <c r="AE24" s="45" t="inlineStr">
        <is>
          <t xml:space="preserve">Miete: vermietet.de Mieterexport 07.08.2026 · Wert: Aufstellung 30.01.2026 · Finanzierung: zentrale Darlehensquelle per 31.07.2026</t>
        </is>
      </c>
    </row>
    <row r="25" ht="30" customHeight="1">
      <c r="A25" s="29" t="inlineStr">
        <is>
          <t xml:space="preserve">16-GA</t>
        </is>
      </c>
      <c r="B25" s="29" t="inlineStr">
        <is>
          <t xml:space="preserve">George &amp; Ashtar Givargis</t>
        </is>
      </c>
      <c r="C25" s="29" t="inlineStr">
        <is>
          <t xml:space="preserve">Bahnhofstraße 80</t>
        </is>
      </c>
      <c r="D25" s="29" t="inlineStr">
        <is>
          <t xml:space="preserve">46359</t>
        </is>
      </c>
      <c r="E25" s="29" t="inlineStr">
        <is>
          <t xml:space="preserve">Heiden</t>
        </is>
      </c>
      <c r="F25" s="29" t="inlineStr">
        <is>
          <t xml:space="preserve">EG rechts</t>
        </is>
      </c>
      <c r="G25" s="29" t="inlineStr">
        <is>
          <t xml:space="preserve">Wohnung</t>
        </is>
      </c>
      <c r="H25" s="30">
        <v>63.35</v>
      </c>
      <c r="I25" s="34" t="inlineStr">
        <is>
          <t xml:space="preserve">Vermietet</t>
        </is>
      </c>
      <c r="J25" s="35">
        <v>700</v>
      </c>
      <c r="K25" s="36">
        <v>46113</v>
      </c>
      <c r="L25" s="35">
        <f>J25*12</f>
        <v>8400</v>
      </c>
      <c r="M25" s="35">
        <v>110000</v>
      </c>
      <c r="N25" s="39">
        <v>110000</v>
      </c>
      <c r="O25" s="39">
        <v>107194.35</v>
      </c>
      <c r="P25" s="39">
        <f>N25-O25</f>
        <v>2805.649999999994</v>
      </c>
      <c r="Q25" s="40">
        <f>IFERROR(P25/N25,0)</f>
        <v>0.025505909090909037</v>
      </c>
      <c r="R25" s="39">
        <v>422.675</v>
      </c>
      <c r="S25" s="39">
        <v>152.8587</v>
      </c>
      <c r="T25" s="39">
        <v>575.5337999999999</v>
      </c>
      <c r="U25" s="43">
        <f>J25-T25</f>
        <v>124.46620000000007</v>
      </c>
      <c r="V25" s="43">
        <f>J25*$AE$8</f>
        <v>140</v>
      </c>
      <c r="W25" s="43">
        <f>J25-V25</f>
        <v>560</v>
      </c>
      <c r="X25" s="43">
        <f>W25-T25</f>
        <v>-15.533799999999928</v>
      </c>
      <c r="Y25" s="44">
        <f>IFERROR(L25/N25,0)</f>
        <v>0.07636363636363637</v>
      </c>
      <c r="Z25" s="44">
        <f>IFERROR(O25/M25,0)</f>
        <v>0.974494090909091</v>
      </c>
      <c r="AA25" s="46" t="inlineStr">
        <is>
          <t xml:space="preserve">Direkt zugeordnet</t>
        </is>
      </c>
      <c r="AB25" s="46" t="inlineStr">
        <is>
          <t xml:space="preserve">—</t>
        </is>
      </c>
      <c r="AC25" s="46" t="inlineStr">
        <is>
          <t xml:space="preserve">—</t>
        </is>
      </c>
      <c r="AD25" s="46" t="inlineStr">
        <is>
          <t xml:space="preserve">—</t>
        </is>
      </c>
      <c r="AE25" s="46" t="inlineStr">
        <is>
          <t xml:space="preserve">Miete: vermietet.de Mieterexport 07.08.2026 · Wert: Aufstellung 30.01.2026 · Finanzierung: zentrale Darlehensquelle per 31.07.2026</t>
        </is>
      </c>
    </row>
    <row r="26" ht="50" customHeight="1">
      <c r="A26" s="27" t="inlineStr">
        <is>
          <t xml:space="preserve">01-GbR</t>
        </is>
      </c>
      <c r="B26" s="27" t="inlineStr">
        <is>
          <t xml:space="preserve">Givargis Immobilien GbR</t>
        </is>
      </c>
      <c r="C26" s="27" t="inlineStr">
        <is>
          <t xml:space="preserve">Karl-Leisner-Straße 23</t>
        </is>
      </c>
      <c r="D26" s="27" t="inlineStr">
        <is>
          <t xml:space="preserve">46325</t>
        </is>
      </c>
      <c r="E26" s="27" t="inlineStr">
        <is>
          <t xml:space="preserve">Borken</t>
        </is>
      </c>
      <c r="F26" s="27" t="inlineStr">
        <is>
          <t xml:space="preserve">EG links</t>
        </is>
      </c>
      <c r="G26" s="27" t="inlineStr">
        <is>
          <t xml:space="preserve">Wohnung</t>
        </is>
      </c>
      <c r="H26" s="28">
        <v>81</v>
      </c>
      <c r="I26" s="31" t="inlineStr">
        <is>
          <t xml:space="preserve">Vermietet</t>
        </is>
      </c>
      <c r="J26" s="32">
        <v>696</v>
      </c>
      <c r="K26" s="33">
        <v>45870</v>
      </c>
      <c r="L26" s="32">
        <f>J26*12</f>
        <v>8352</v>
      </c>
      <c r="M26" s="32">
        <v>135000</v>
      </c>
      <c r="N26" s="37">
        <v>100000</v>
      </c>
      <c r="O26" s="37">
        <v>84173.34</v>
      </c>
      <c r="P26" s="37">
        <f>N26-O26</f>
        <v>15826.660000000003</v>
      </c>
      <c r="Q26" s="38">
        <f>IFERROR(P26/N26,0)</f>
        <v>0.15826660000000004</v>
      </c>
      <c r="R26" s="37">
        <v>145.8333</v>
      </c>
      <c r="S26" s="37">
        <v>166.6667</v>
      </c>
      <c r="T26" s="37">
        <v>312.5</v>
      </c>
      <c r="U26" s="41">
        <f>J26-T26</f>
        <v>383.5</v>
      </c>
      <c r="V26" s="41">
        <f>J26*$AE$8</f>
        <v>139.20000000000002</v>
      </c>
      <c r="W26" s="41">
        <f>J26-V26</f>
        <v>556.8</v>
      </c>
      <c r="X26" s="41">
        <f>W26-T26</f>
        <v>244.29999999999995</v>
      </c>
      <c r="Y26" s="42">
        <f>IFERROR(L26/N26,0)</f>
        <v>0.08352</v>
      </c>
      <c r="Z26" s="42">
        <f>IFERROR(O26/M26,0)</f>
        <v>0.6235062222222222</v>
      </c>
      <c r="AA26" s="45" t="inlineStr">
        <is>
          <t xml:space="preserve">Interner Objektanteil eines gemeinsamen Hauptkredits</t>
        </is>
      </c>
      <c r="AB26" s="54">
        <v>150000</v>
      </c>
      <c r="AC26" s="45" t="inlineStr">
        <is>
          <t xml:space="preserve">Gemeinsamer Hauptkredit · Volksbank Rhede · Konto 70858631 · Positionen 01-GbR + 02-GbR · Gesamt-Restschuld 126.260,01 EUR · Gesamtrate 468,75 EUR mtl. · Interne Objektaufteilung des gemeinsamen Hauptkredits</t>
        </is>
      </c>
      <c r="AD26" s="45" t="inlineStr">
        <is>
          <t xml:space="preserve">—</t>
        </is>
      </c>
      <c r="AE26" s="45" t="inlineStr">
        <is>
          <t xml:space="preserve">Miete: vermietet.de Mieterexport 07.08.2026 · Wert: Aufstellung 30.01.2026 · Finanzierung: zentrale Darlehensquelle per 31.07.2026</t>
        </is>
      </c>
    </row>
    <row r="27" ht="30" customHeight="1">
      <c r="A27" s="29" t="inlineStr">
        <is>
          <t xml:space="preserve">04-GbR</t>
        </is>
      </c>
      <c r="B27" s="29" t="inlineStr">
        <is>
          <t xml:space="preserve">Givargis Immobilien GbR</t>
        </is>
      </c>
      <c r="C27" s="29" t="inlineStr">
        <is>
          <t xml:space="preserve">Burloer Straße 67a</t>
        </is>
      </c>
      <c r="D27" s="29" t="inlineStr">
        <is>
          <t xml:space="preserve">46325</t>
        </is>
      </c>
      <c r="E27" s="29" t="inlineStr">
        <is>
          <t xml:space="preserve">Borken</t>
        </is>
      </c>
      <c r="F27" s="29" t="inlineStr">
        <is>
          <t xml:space="preserve">1. OG vorne rechts</t>
        </is>
      </c>
      <c r="G27" s="29" t="inlineStr">
        <is>
          <t xml:space="preserve">Wohnung</t>
        </is>
      </c>
      <c r="H27" s="30">
        <v>40</v>
      </c>
      <c r="I27" s="34" t="inlineStr">
        <is>
          <t xml:space="preserve">Vermietet</t>
        </is>
      </c>
      <c r="J27" s="35">
        <v>400</v>
      </c>
      <c r="K27" s="36">
        <v>44835</v>
      </c>
      <c r="L27" s="35">
        <f>J27*12</f>
        <v>4800</v>
      </c>
      <c r="M27" s="35">
        <v>80000</v>
      </c>
      <c r="N27" s="39">
        <v>70000</v>
      </c>
      <c r="O27" s="39">
        <v>58904.91</v>
      </c>
      <c r="P27" s="39">
        <f>N27-O27</f>
        <v>11095.089999999997</v>
      </c>
      <c r="Q27" s="40">
        <f>IFERROR(P27/N27,0)</f>
        <v>0.15850128571428568</v>
      </c>
      <c r="R27" s="39">
        <v>86.9167</v>
      </c>
      <c r="S27" s="39">
        <v>154.3533</v>
      </c>
      <c r="T27" s="39">
        <v>241.27</v>
      </c>
      <c r="U27" s="43">
        <f>J27-T27</f>
        <v>158.73</v>
      </c>
      <c r="V27" s="43">
        <f>J27*$AE$8</f>
        <v>80</v>
      </c>
      <c r="W27" s="43">
        <f>J27-V27</f>
        <v>320</v>
      </c>
      <c r="X27" s="43">
        <f>W27-T27</f>
        <v>78.72999999999999</v>
      </c>
      <c r="Y27" s="44">
        <f>IFERROR(L27/N27,0)</f>
        <v>0.06857142857142857</v>
      </c>
      <c r="Z27" s="44">
        <f>IFERROR(O27/M27,0)</f>
        <v>0.736311375</v>
      </c>
      <c r="AA27" s="46" t="inlineStr">
        <is>
          <t xml:space="preserve">Direkt zugeordnet</t>
        </is>
      </c>
      <c r="AB27" s="46" t="inlineStr">
        <is>
          <t xml:space="preserve">—</t>
        </is>
      </c>
      <c r="AC27" s="46" t="inlineStr">
        <is>
          <t xml:space="preserve">—</t>
        </is>
      </c>
      <c r="AD27" s="46" t="inlineStr">
        <is>
          <t xml:space="preserve">—</t>
        </is>
      </c>
      <c r="AE27" s="46" t="inlineStr">
        <is>
          <t xml:space="preserve">Miete: vermietet.de Mieterexport 07.08.2026 · Wert: Aufstellung 30.01.2026 · Finanzierung: zentrale Darlehensquelle per 31.07.2026</t>
        </is>
      </c>
    </row>
    <row r="28" ht="50" customHeight="1">
      <c r="A28" s="27" t="inlineStr">
        <is>
          <t xml:space="preserve">02-GbR</t>
        </is>
      </c>
      <c r="B28" s="27" t="inlineStr">
        <is>
          <t xml:space="preserve">Givargis Immobilien GbR</t>
        </is>
      </c>
      <c r="C28" s="27" t="inlineStr">
        <is>
          <t xml:space="preserve">Burloer Straße 67a</t>
        </is>
      </c>
      <c r="D28" s="27" t="inlineStr">
        <is>
          <t xml:space="preserve">46325</t>
        </is>
      </c>
      <c r="E28" s="27" t="inlineStr">
        <is>
          <t xml:space="preserve">Borken</t>
        </is>
      </c>
      <c r="F28" s="27" t="inlineStr">
        <is>
          <t xml:space="preserve">2. OG hinten rechts</t>
        </is>
      </c>
      <c r="G28" s="27" t="inlineStr">
        <is>
          <t xml:space="preserve">Wohnung</t>
        </is>
      </c>
      <c r="H28" s="28">
        <v>41.71</v>
      </c>
      <c r="I28" s="31" t="inlineStr">
        <is>
          <t xml:space="preserve">Vermietet</t>
        </is>
      </c>
      <c r="J28" s="32">
        <v>480</v>
      </c>
      <c r="K28" s="33">
        <v>45870</v>
      </c>
      <c r="L28" s="32">
        <f>J28*12</f>
        <v>5760</v>
      </c>
      <c r="M28" s="32">
        <v>75000</v>
      </c>
      <c r="N28" s="37">
        <v>50000</v>
      </c>
      <c r="O28" s="37">
        <v>42086.67</v>
      </c>
      <c r="P28" s="37">
        <f>N28-O28</f>
        <v>7913.330000000002</v>
      </c>
      <c r="Q28" s="38">
        <f>IFERROR(P28/N28,0)</f>
        <v>0.15826660000000004</v>
      </c>
      <c r="R28" s="37">
        <v>72.9167</v>
      </c>
      <c r="S28" s="37">
        <v>83.3333</v>
      </c>
      <c r="T28" s="37">
        <v>156.25</v>
      </c>
      <c r="U28" s="41">
        <f>J28-T28</f>
        <v>323.75</v>
      </c>
      <c r="V28" s="41">
        <f>J28*$AE$8</f>
        <v>96</v>
      </c>
      <c r="W28" s="41">
        <f>J28-V28</f>
        <v>384</v>
      </c>
      <c r="X28" s="41">
        <f>W28-T28</f>
        <v>227.75</v>
      </c>
      <c r="Y28" s="42">
        <f>IFERROR(L28/N28,0)</f>
        <v>0.1152</v>
      </c>
      <c r="Z28" s="42">
        <f>IFERROR(O28/M28,0)</f>
        <v>0.5611556</v>
      </c>
      <c r="AA28" s="45" t="inlineStr">
        <is>
          <t xml:space="preserve">Interner Objektanteil eines gemeinsamen Hauptkredits</t>
        </is>
      </c>
      <c r="AB28" s="54">
        <v>150000</v>
      </c>
      <c r="AC28" s="45" t="inlineStr">
        <is>
          <t xml:space="preserve">Gemeinsamer Hauptkredit · Volksbank Rhede · Konto 70858631 · Positionen 01-GbR + 02-GbR · Gesamt-Restschuld 126.260,01 EUR · Gesamtrate 468,75 EUR mtl. · Interne Objektaufteilung des gemeinsamen Hauptkredits</t>
        </is>
      </c>
      <c r="AD28" s="45" t="inlineStr">
        <is>
          <t xml:space="preserve">—</t>
        </is>
      </c>
      <c r="AE28" s="45" t="inlineStr">
        <is>
          <t xml:space="preserve">Miete: vermietet.de Mieterexport 07.08.2026 · Wert: Aufstellung 30.01.2026 · Finanzierung: zentrale Darlehensquelle per 31.07.2026</t>
        </is>
      </c>
    </row>
    <row r="29" ht="30" customHeight="1">
      <c r="A29" s="29" t="inlineStr">
        <is>
          <t xml:space="preserve">03-GbR</t>
        </is>
      </c>
      <c r="B29" s="29" t="inlineStr">
        <is>
          <t xml:space="preserve">Givargis Immobilien GbR</t>
        </is>
      </c>
      <c r="C29" s="29" t="inlineStr">
        <is>
          <t xml:space="preserve">Heilig-Geist-Straße 18</t>
        </is>
      </c>
      <c r="D29" s="29" t="inlineStr">
        <is>
          <t xml:space="preserve">46325</t>
        </is>
      </c>
      <c r="E29" s="29" t="inlineStr">
        <is>
          <t xml:space="preserve">Borken</t>
        </is>
      </c>
      <c r="F29" s="29" t="inlineStr">
        <is>
          <t xml:space="preserve">2 Wohnungen + 1 Gewerbe</t>
        </is>
      </c>
      <c r="G29" s="29" t="inlineStr">
        <is>
          <t xml:space="preserve">Gemischt</t>
        </is>
      </c>
      <c r="H29" s="30">
        <v>253</v>
      </c>
      <c r="I29" s="34" t="inlineStr">
        <is>
          <t xml:space="preserve">Vermietet</t>
        </is>
      </c>
      <c r="J29" s="35">
        <v>3300</v>
      </c>
      <c r="K29" s="36">
        <v>45870</v>
      </c>
      <c r="L29" s="35">
        <f>J29*12</f>
        <v>39600</v>
      </c>
      <c r="M29" s="35">
        <v>400000</v>
      </c>
      <c r="N29" s="39">
        <v>252000</v>
      </c>
      <c r="O29" s="39">
        <v>198433.26</v>
      </c>
      <c r="P29" s="39">
        <f>N29-O29</f>
        <v>53566.73999999999</v>
      </c>
      <c r="Q29" s="40">
        <f>IFERROR(P29/N29,0)</f>
        <v>0.21256642857142855</v>
      </c>
      <c r="R29" s="39">
        <v>365.3334</v>
      </c>
      <c r="S29" s="39">
        <v>587.1566</v>
      </c>
      <c r="T29" s="39">
        <v>952.49</v>
      </c>
      <c r="U29" s="43">
        <f>J29-T29</f>
        <v>2347.51</v>
      </c>
      <c r="V29" s="43">
        <f>J29*$AE$8</f>
        <v>660</v>
      </c>
      <c r="W29" s="43">
        <f>J29-V29</f>
        <v>2640</v>
      </c>
      <c r="X29" s="43">
        <f>W29-T29</f>
        <v>1687.51</v>
      </c>
      <c r="Y29" s="44">
        <f>IFERROR(L29/N29,0)</f>
        <v>0.15714285714285714</v>
      </c>
      <c r="Z29" s="44">
        <f>IFERROR(O29/M29,0)</f>
        <v>0.49608315000000003</v>
      </c>
      <c r="AA29" s="46" t="inlineStr">
        <is>
          <t xml:space="preserve">Direkt zugeordnet</t>
        </is>
      </c>
      <c r="AB29" s="46" t="inlineStr">
        <is>
          <t xml:space="preserve">—</t>
        </is>
      </c>
      <c r="AC29" s="46" t="inlineStr">
        <is>
          <t xml:space="preserve">—</t>
        </is>
      </c>
      <c r="AD29" s="46" t="inlineStr">
        <is>
          <t xml:space="preserve">EG und OG kernsaniert; Wohnung im DG neu geschaffen. · 3 Nutzungseinheiten innerhalb dieser Grundbuchposition</t>
        </is>
      </c>
      <c r="AE29" s="46" t="inlineStr">
        <is>
          <t xml:space="preserve">Miete: vermietet.de Mieterexport 07.08.2026 · Wert: Aufstellung 30.01.2026 · Finanzierung: zentrale Darlehensquelle per 31.07.2026</t>
        </is>
      </c>
    </row>
    <row r="30" ht="40" customHeight="1">
      <c r="A30" s="27" t="inlineStr">
        <is>
          <t xml:space="preserve">05-GbR</t>
        </is>
      </c>
      <c r="B30" s="27" t="inlineStr">
        <is>
          <t xml:space="preserve">Givargis Immobilien GbR</t>
        </is>
      </c>
      <c r="C30" s="27" t="inlineStr">
        <is>
          <t xml:space="preserve">Im Kiwitt 12</t>
        </is>
      </c>
      <c r="D30" s="27" t="inlineStr">
        <is>
          <t xml:space="preserve">46359</t>
        </is>
      </c>
      <c r="E30" s="27" t="inlineStr">
        <is>
          <t xml:space="preserve">Heiden</t>
        </is>
      </c>
      <c r="F30" s="27" t="inlineStr">
        <is>
          <t xml:space="preserve">OG</t>
        </is>
      </c>
      <c r="G30" s="27" t="inlineStr">
        <is>
          <t xml:space="preserve">Wohnung</t>
        </is>
      </c>
      <c r="H30" s="28">
        <v>95.06</v>
      </c>
      <c r="I30" s="31" t="inlineStr">
        <is>
          <t xml:space="preserve">Vermietet</t>
        </is>
      </c>
      <c r="J30" s="32">
        <v>700</v>
      </c>
      <c r="K30" s="33">
        <v>44105</v>
      </c>
      <c r="L30" s="32">
        <f>J30*12</f>
        <v>8400</v>
      </c>
      <c r="M30" s="32">
        <v>143000</v>
      </c>
      <c r="N30" s="37">
        <v>143000</v>
      </c>
      <c r="O30" s="37">
        <v>125161.52</v>
      </c>
      <c r="P30" s="37">
        <f>N30-O30</f>
        <v>17838.479999999996</v>
      </c>
      <c r="Q30" s="38">
        <f>IFERROR(P30/N30,0)</f>
        <v>0.12474461538461536</v>
      </c>
      <c r="R30" s="37">
        <v>154.9417</v>
      </c>
      <c r="S30" s="37">
        <v>238.3333</v>
      </c>
      <c r="T30" s="37">
        <v>393.275</v>
      </c>
      <c r="U30" s="41">
        <f>J30-T30</f>
        <v>306.725</v>
      </c>
      <c r="V30" s="41">
        <f>J30*$AE$8</f>
        <v>140</v>
      </c>
      <c r="W30" s="41">
        <f>J30-V30</f>
        <v>560</v>
      </c>
      <c r="X30" s="41">
        <f>W30-T30</f>
        <v>166.72500000000002</v>
      </c>
      <c r="Y30" s="42">
        <f>IFERROR(L30/N30,0)</f>
        <v>0.05874125874125874</v>
      </c>
      <c r="Z30" s="42">
        <f>IFERROR(O30/M30,0)</f>
        <v>0.8752553846153847</v>
      </c>
      <c r="AA30" s="45" t="inlineStr">
        <is>
          <t xml:space="preserve">Direkt zugeordnet</t>
        </is>
      </c>
      <c r="AB30" s="45" t="inlineStr">
        <is>
          <t xml:space="preserve">—</t>
        </is>
      </c>
      <c r="AC30" s="45" t="inlineStr">
        <is>
          <t xml:space="preserve">—</t>
        </is>
      </c>
      <c r="AD30" s="45" t="inlineStr">
        <is>
          <t xml:space="preserve">—</t>
        </is>
      </c>
      <c r="AE30" s="45" t="inlineStr">
        <is>
          <t xml:space="preserve">Miete: Unterschriebener Mietvertrag 18.08.2020; Export bestätigt unveränderte Miete · Wert: Aufstellung 30.01.2026 · Finanzierung: zentrale Darlehensquelle per 31.07.2026</t>
        </is>
      </c>
    </row>
    <row r="31" ht="40" customHeight="1">
      <c r="A31" s="29" t="inlineStr">
        <is>
          <t xml:space="preserve">06-GbR</t>
        </is>
      </c>
      <c r="B31" s="29" t="inlineStr">
        <is>
          <t xml:space="preserve">Givargis Immobilien GbR</t>
        </is>
      </c>
      <c r="C31" s="29" t="inlineStr">
        <is>
          <t xml:space="preserve">Im Kiwitt 12</t>
        </is>
      </c>
      <c r="D31" s="29" t="inlineStr">
        <is>
          <t xml:space="preserve">46359</t>
        </is>
      </c>
      <c r="E31" s="29" t="inlineStr">
        <is>
          <t xml:space="preserve">Heiden</t>
        </is>
      </c>
      <c r="F31" s="29" t="inlineStr">
        <is>
          <t xml:space="preserve">EG</t>
        </is>
      </c>
      <c r="G31" s="29" t="inlineStr">
        <is>
          <t xml:space="preserve">Wohnung</t>
        </is>
      </c>
      <c r="H31" s="30">
        <v>96.17</v>
      </c>
      <c r="I31" s="34" t="inlineStr">
        <is>
          <t xml:space="preserve">Vermietet</t>
        </is>
      </c>
      <c r="J31" s="35">
        <v>600</v>
      </c>
      <c r="K31" s="36">
        <v>44317</v>
      </c>
      <c r="L31" s="35">
        <f>J31*12</f>
        <v>7200</v>
      </c>
      <c r="M31" s="35">
        <v>160000</v>
      </c>
      <c r="N31" s="39">
        <v>160000</v>
      </c>
      <c r="O31" s="39">
        <v>142694.09999999998</v>
      </c>
      <c r="P31" s="39">
        <f>N31-O31</f>
        <v>17305.900000000023</v>
      </c>
      <c r="Q31" s="40">
        <f>IFERROR(P31/N31,0)</f>
        <v>0.10816187500000014</v>
      </c>
      <c r="R31" s="39">
        <v>177.79160000000002</v>
      </c>
      <c r="S31" s="39">
        <v>266.6666</v>
      </c>
      <c r="T31" s="39">
        <v>444.4584</v>
      </c>
      <c r="U31" s="43">
        <f>J31-T31</f>
        <v>155.54160000000002</v>
      </c>
      <c r="V31" s="43">
        <f>J31*$AE$8</f>
        <v>120</v>
      </c>
      <c r="W31" s="43">
        <f>J31-V31</f>
        <v>480</v>
      </c>
      <c r="X31" s="43">
        <f>W31-T31</f>
        <v>35.54160000000002</v>
      </c>
      <c r="Y31" s="44">
        <f>IFERROR(L31/N31,0)</f>
        <v>0.045</v>
      </c>
      <c r="Z31" s="44">
        <f>IFERROR(O31/M31,0)</f>
        <v>0.8918381249999998</v>
      </c>
      <c r="AA31" s="46" t="inlineStr">
        <is>
          <t xml:space="preserve">Direkt zugeordnet</t>
        </is>
      </c>
      <c r="AB31" s="46" t="inlineStr">
        <is>
          <t xml:space="preserve">—</t>
        </is>
      </c>
      <c r="AC31" s="46" t="inlineStr">
        <is>
          <t xml:space="preserve">—</t>
        </is>
      </c>
      <c r="AD31" s="46" t="inlineStr">
        <is>
          <t xml:space="preserve">—</t>
        </is>
      </c>
      <c r="AE31" s="46" t="inlineStr">
        <is>
          <t xml:space="preserve">Miete: Unterschriebener Mietvertrag 03.05.2021; Export bestätigt unveränderte Miete · Wert: Aufstellung 30.01.2026 · Finanzierung: zentrale Darlehensquelle per 31.07.2026</t>
        </is>
      </c>
    </row>
    <row r="32" ht="30" customHeight="1">
      <c r="A32" s="27" t="inlineStr">
        <is>
          <t xml:space="preserve">07-GbR</t>
        </is>
      </c>
      <c r="B32" s="27" t="inlineStr">
        <is>
          <t xml:space="preserve">Givargis Immobilien GbR</t>
        </is>
      </c>
      <c r="C32" s="27" t="inlineStr">
        <is>
          <t xml:space="preserve">Im Kiwitt 12</t>
        </is>
      </c>
      <c r="D32" s="27" t="inlineStr">
        <is>
          <t xml:space="preserve">46359</t>
        </is>
      </c>
      <c r="E32" s="27" t="inlineStr">
        <is>
          <t xml:space="preserve">Heiden</t>
        </is>
      </c>
      <c r="F32" s="27" t="inlineStr">
        <is>
          <t xml:space="preserve">DG</t>
        </is>
      </c>
      <c r="G32" s="27" t="inlineStr">
        <is>
          <t xml:space="preserve">Wohnung</t>
        </is>
      </c>
      <c r="H32" s="28">
        <v>65.36</v>
      </c>
      <c r="I32" s="31" t="inlineStr">
        <is>
          <t xml:space="preserve">Vermietet</t>
        </is>
      </c>
      <c r="J32" s="32">
        <v>720</v>
      </c>
      <c r="K32" s="33">
        <v>45108</v>
      </c>
      <c r="L32" s="32">
        <f>J32*12</f>
        <v>8640</v>
      </c>
      <c r="M32" s="32">
        <v>160000</v>
      </c>
      <c r="N32" s="37">
        <v>160000</v>
      </c>
      <c r="O32" s="37">
        <v>145185.75</v>
      </c>
      <c r="P32" s="37">
        <f>N32-O32</f>
        <v>14814.25</v>
      </c>
      <c r="Q32" s="38">
        <f>IFERROR(P32/N32,0)</f>
        <v>0.0925890625</v>
      </c>
      <c r="R32" s="37">
        <v>169.20000000000002</v>
      </c>
      <c r="S32" s="37">
        <v>266.4967</v>
      </c>
      <c r="T32" s="37">
        <v>435.6967</v>
      </c>
      <c r="U32" s="41">
        <f>J32-T32</f>
        <v>284.3033</v>
      </c>
      <c r="V32" s="41">
        <f>J32*$AE$8</f>
        <v>144</v>
      </c>
      <c r="W32" s="41">
        <f>J32-V32</f>
        <v>576</v>
      </c>
      <c r="X32" s="41">
        <f>W32-T32</f>
        <v>140.30329999999998</v>
      </c>
      <c r="Y32" s="42">
        <f>IFERROR(L32/N32,0)</f>
        <v>0.054</v>
      </c>
      <c r="Z32" s="42">
        <f>IFERROR(O32/M32,0)</f>
        <v>0.9074109375</v>
      </c>
      <c r="AA32" s="45" t="inlineStr">
        <is>
          <t xml:space="preserve">Direkt zugeordnet</t>
        </is>
      </c>
      <c r="AB32" s="45" t="inlineStr">
        <is>
          <t xml:space="preserve">—</t>
        </is>
      </c>
      <c r="AC32" s="45" t="inlineStr">
        <is>
          <t xml:space="preserve">—</t>
        </is>
      </c>
      <c r="AD32" s="45" t="inlineStr">
        <is>
          <t xml:space="preserve">—</t>
        </is>
      </c>
      <c r="AE32" s="45" t="inlineStr">
        <is>
          <t xml:space="preserve">Miete: vermietet.de Mieterexport 07.08.2026 · Wert: Aufstellung 30.01.2026 · Finanzierung: zentrale Darlehensquelle per 31.07.2026</t>
        </is>
      </c>
    </row>
    <row r="33" ht="40" customHeight="1">
      <c r="A33" s="29" t="inlineStr">
        <is>
          <t xml:space="preserve">01-GG</t>
        </is>
      </c>
      <c r="B33" s="29" t="inlineStr">
        <is>
          <t xml:space="preserve">George Givargis</t>
        </is>
      </c>
      <c r="C33" s="29" t="inlineStr">
        <is>
          <t xml:space="preserve">Karl-Leisner-Straße 21</t>
        </is>
      </c>
      <c r="D33" s="29" t="inlineStr">
        <is>
          <t xml:space="preserve">46325</t>
        </is>
      </c>
      <c r="E33" s="29" t="inlineStr">
        <is>
          <t xml:space="preserve">Borken</t>
        </is>
      </c>
      <c r="F33" s="29" t="inlineStr">
        <is>
          <t xml:space="preserve">1. OG links · Aufteilungsplan Nr. 6 II</t>
        </is>
      </c>
      <c r="G33" s="29" t="inlineStr">
        <is>
          <t xml:space="preserve">Wohnung</t>
        </is>
      </c>
      <c r="H33" s="30">
        <v>96.67</v>
      </c>
      <c r="I33" s="34" t="inlineStr">
        <is>
          <t xml:space="preserve">Vermietet</t>
        </is>
      </c>
      <c r="J33" s="35">
        <v>1183.3333</v>
      </c>
      <c r="K33" s="36">
        <v>46174</v>
      </c>
      <c r="L33" s="35">
        <f>J33*12</f>
        <v>14199.9996</v>
      </c>
      <c r="M33" s="35">
        <v>205000</v>
      </c>
      <c r="N33" s="39">
        <v>180000</v>
      </c>
      <c r="O33" s="39">
        <v>179359.73</v>
      </c>
      <c r="P33" s="39">
        <f>N33-O33</f>
        <v>640.2699999999895</v>
      </c>
      <c r="Q33" s="40">
        <f>IFERROR(P33/N33,0)</f>
        <v>0.0035570555555554974</v>
      </c>
      <c r="R33" s="39">
        <v>647.9</v>
      </c>
      <c r="S33" s="39">
        <v>212.66</v>
      </c>
      <c r="T33" s="39">
        <v>860.56</v>
      </c>
      <c r="U33" s="43">
        <f>J33-T33</f>
        <v>322.77330000000006</v>
      </c>
      <c r="V33" s="43">
        <f>J33*$AE$8</f>
        <v>236.66666</v>
      </c>
      <c r="W33" s="43">
        <f>J33-V33</f>
        <v>946.66664</v>
      </c>
      <c r="X33" s="43">
        <f>W33-T33</f>
        <v>86.10664000000008</v>
      </c>
      <c r="Y33" s="44">
        <f>IFERROR(L33/N33,0)</f>
        <v>0.07888888666666666</v>
      </c>
      <c r="Z33" s="44">
        <f>IFERROR(O33/M33,0)</f>
        <v>0.874925512195122</v>
      </c>
      <c r="AA33" s="46" t="inlineStr">
        <is>
          <t xml:space="preserve">Direkt zugeordnet</t>
        </is>
      </c>
      <c r="AB33" s="46" t="inlineStr">
        <is>
          <t xml:space="preserve">—</t>
        </is>
      </c>
      <c r="AC33" s="46" t="inlineStr">
        <is>
          <t xml:space="preserve">—</t>
        </is>
      </c>
      <c r="AD33" s="46" t="inlineStr">
        <is>
          <t xml:space="preserve">1.100,00 € Wohnung seit 01.06.2026 + 250,00 € Garage je Quartal. Zwischenfinanzierung abgelöst.</t>
        </is>
      </c>
      <c r="AE33" s="46" t="inlineStr">
        <is>
          <t xml:space="preserve">Miete: Wohnraummietvertrag 17.04.2026 + Garagenmietvertrag 26.12.2025 · Wert: vorläufige Desktop-Spanne · Finanzierung: zentrale Darlehensquelle per 31.07.2026</t>
        </is>
      </c>
    </row>
    <row r="34" ht="66" customHeight="1">
      <c r="A34" s="27" t="inlineStr">
        <is>
          <t xml:space="preserve">07.1-GA</t>
        </is>
      </c>
      <c r="B34" s="27" t="inlineStr">
        <is>
          <t xml:space="preserve">George &amp; Ashtar Givargis</t>
        </is>
      </c>
      <c r="C34" s="27" t="inlineStr">
        <is>
          <t xml:space="preserve">Von-Bora-Straße 21</t>
        </is>
      </c>
      <c r="D34" s="27" t="inlineStr">
        <is>
          <t xml:space="preserve">46325</t>
        </is>
      </c>
      <c r="E34" s="27" t="inlineStr">
        <is>
          <t xml:space="preserve">Borken</t>
        </is>
      </c>
      <c r="F34" s="27" t="inlineStr">
        <is>
          <t xml:space="preserve">EG · Wohnung 1</t>
        </is>
      </c>
      <c r="G34" s="27" t="inlineStr">
        <is>
          <t xml:space="preserve">Wohnung</t>
        </is>
      </c>
      <c r="H34" s="28">
        <v>76.94</v>
      </c>
      <c r="I34" s="31" t="inlineStr">
        <is>
          <t xml:space="preserve">Vermietet</t>
        </is>
      </c>
      <c r="J34" s="32">
        <v>382.54</v>
      </c>
      <c r="K34" s="33">
        <v>44409</v>
      </c>
      <c r="L34" s="32">
        <f>J34*12</f>
        <v>4590.4800000000005</v>
      </c>
      <c r="M34" s="32">
        <v>160909.97815680623</v>
      </c>
      <c r="N34" s="37">
        <v>135879.53711019194</v>
      </c>
      <c r="O34" s="37">
        <v>121623.00601570851</v>
      </c>
      <c r="P34" s="37">
        <f>N34-O34</f>
        <v>14256.531094483435</v>
      </c>
      <c r="Q34" s="38">
        <f>IFERROR(P34/N34,0)</f>
        <v>0.10492036842105265</v>
      </c>
      <c r="R34" s="37">
        <v>161.69664916112842</v>
      </c>
      <c r="S34" s="37">
        <v>226.4658832643956</v>
      </c>
      <c r="T34" s="37">
        <v>388.16253242552403</v>
      </c>
      <c r="U34" s="41">
        <f>J34-T34</f>
        <v>-5.622532425524014</v>
      </c>
      <c r="V34" s="41">
        <f>J34*$AE$8</f>
        <v>76.50800000000001</v>
      </c>
      <c r="W34" s="41">
        <f>J34-V34</f>
        <v>306.03200000000004</v>
      </c>
      <c r="X34" s="41">
        <f>W34-T34</f>
        <v>-82.130532425524</v>
      </c>
      <c r="Y34" s="42">
        <f>IFERROR(L34/N34,0)</f>
        <v>0.033783453326583945</v>
      </c>
      <c r="Z34" s="42">
        <f>IFERROR(O34/M34,0)</f>
        <v>0.7558450222222223</v>
      </c>
      <c r="AA34" s="45" t="inlineStr">
        <is>
          <t xml:space="preserve">Interne steuerliche Aufteilung nach Wohnfläche</t>
        </is>
      </c>
      <c r="AB34" s="54">
        <v>380000</v>
      </c>
      <c r="AC34" s="45" t="inlineStr">
        <is>
          <t xml:space="preserve">Von-Bora-Straße 21 · Volksbank Heiden + R+V · Konten 95761126 + 20014018701 + 20014018702 · Positionen 07.1-GA + 07.2-GA + 07.3-GA · Gesamt-Restschuld 340.130,26 EUR · Gesamtrate 1.085,53 EUR mtl. · Interne steuerliche Aufteilung nach Wohnfläche</t>
        </is>
      </c>
      <c r="AD34" s="45" t="inlineStr">
        <is>
          <t xml:space="preserve">Grundbuch-/Kreditverbund gesamt 380.000,00 EUR. Interne Aufteilung für die steuerliche Zuordnung: 76,94 m² von 215,17 m² Gesamtfläche. Keine separate Grundschuld je Einheit. Darlehen, Restschuld, Zins, Tilgung, Rate und Wertansatz werden mit derselben Flächenquote intern zugeordnet. · Öffentlich gefördert bis einschließlich 31.12.2031. Bis dahin WBS-Belegungsbindung und Mietpreisbindung; kein freier §-558-Vergleichsmieten-Workflow. Freier Workflow frühestens ab 01.01.2032.</t>
        </is>
      </c>
      <c r="AE34" s="45" t="inlineStr">
        <is>
          <t xml:space="preserve">Miete: vermietet.de Mieterexport 07.08.2026 · Wert: Rechnerische Aufteilung nach Wohnfläche · Finanzierung: zentrale Darlehensquelle per 31.07.2026</t>
        </is>
      </c>
    </row>
    <row r="35" ht="66" customHeight="1">
      <c r="A35" s="29" t="inlineStr">
        <is>
          <t xml:space="preserve">07.2-GA</t>
        </is>
      </c>
      <c r="B35" s="29" t="inlineStr">
        <is>
          <t xml:space="preserve">George &amp; Ashtar Givargis</t>
        </is>
      </c>
      <c r="C35" s="29" t="inlineStr">
        <is>
          <t xml:space="preserve">Von-Bora-Straße 21</t>
        </is>
      </c>
      <c r="D35" s="29" t="inlineStr">
        <is>
          <t xml:space="preserve">46325</t>
        </is>
      </c>
      <c r="E35" s="29" t="inlineStr">
        <is>
          <t xml:space="preserve">Borken</t>
        </is>
      </c>
      <c r="F35" s="29" t="inlineStr">
        <is>
          <t xml:space="preserve">OG · Wohnung 2</t>
        </is>
      </c>
      <c r="G35" s="29" t="inlineStr">
        <is>
          <t xml:space="preserve">Wohnung</t>
        </is>
      </c>
      <c r="H35" s="30">
        <v>76.94</v>
      </c>
      <c r="I35" s="34" t="inlineStr">
        <is>
          <t xml:space="preserve">Vermietet</t>
        </is>
      </c>
      <c r="J35" s="35">
        <v>351.62</v>
      </c>
      <c r="K35" s="36">
        <v>44835</v>
      </c>
      <c r="L35" s="35">
        <f>J35*12</f>
        <v>4219.4400000000005</v>
      </c>
      <c r="M35" s="35">
        <v>160909.97815680623</v>
      </c>
      <c r="N35" s="39">
        <v>135879.53711019194</v>
      </c>
      <c r="O35" s="39">
        <v>121623.00601570851</v>
      </c>
      <c r="P35" s="39">
        <f>N35-O35</f>
        <v>14256.531094483435</v>
      </c>
      <c r="Q35" s="40">
        <f>IFERROR(P35/N35,0)</f>
        <v>0.10492036842105265</v>
      </c>
      <c r="R35" s="39">
        <v>161.69664916112842</v>
      </c>
      <c r="S35" s="39">
        <v>226.4658832643956</v>
      </c>
      <c r="T35" s="39">
        <v>388.16253242552403</v>
      </c>
      <c r="U35" s="43">
        <f>J35-T35</f>
        <v>-36.54253242552403</v>
      </c>
      <c r="V35" s="43">
        <f>J35*$AE$8</f>
        <v>70.324</v>
      </c>
      <c r="W35" s="43">
        <f>J35-V35</f>
        <v>281.296</v>
      </c>
      <c r="X35" s="43">
        <f>W35-T35</f>
        <v>-106.86653242552404</v>
      </c>
      <c r="Y35" s="44">
        <f>IFERROR(L35/N35,0)</f>
        <v>0.03105279933782989</v>
      </c>
      <c r="Z35" s="44">
        <f>IFERROR(O35/M35,0)</f>
        <v>0.7558450222222223</v>
      </c>
      <c r="AA35" s="46" t="inlineStr">
        <is>
          <t xml:space="preserve">Interne steuerliche Aufteilung nach Wohnfläche</t>
        </is>
      </c>
      <c r="AB35" s="55">
        <v>380000</v>
      </c>
      <c r="AC35" s="46" t="inlineStr">
        <is>
          <t xml:space="preserve">Von-Bora-Straße 21 · Volksbank Heiden + R+V · Konten 95761126 + 20014018701 + 20014018702 · Positionen 07.1-GA + 07.2-GA + 07.3-GA · Gesamt-Restschuld 340.130,26 EUR · Gesamtrate 1.085,53 EUR mtl. · Interne steuerliche Aufteilung nach Wohnfläche</t>
        </is>
      </c>
      <c r="AD35" s="46" t="inlineStr">
        <is>
          <t xml:space="preserve">Grundbuch-/Kreditverbund gesamt 380.000,00 EUR. Interne Aufteilung für die steuerliche Zuordnung: 76,94 m² von 215,17 m² Gesamtfläche. Keine separate Grundschuld je Einheit. Darlehen, Restschuld, Zins, Tilgung, Rate und Wertansatz werden mit derselben Flächenquote intern zugeordnet. · Öffentlich gefördert bis einschließlich 31.12.2031. Bis dahin WBS-Belegungsbindung und Mietpreisbindung; kein freier §-558-Vergleichsmieten-Workflow. Freier Workflow frühestens ab 01.01.2032.</t>
        </is>
      </c>
      <c r="AE35" s="46" t="inlineStr">
        <is>
          <t xml:space="preserve">Miete: vermietet.de Mieterexport 07.08.2026 · Wert: Rechnerische Aufteilung nach Wohnfläche · Finanzierung: zentrale Darlehensquelle per 31.07.2026</t>
        </is>
      </c>
    </row>
    <row r="36" ht="66" customHeight="1">
      <c r="A36" s="27" t="inlineStr">
        <is>
          <t xml:space="preserve">07.3-GA</t>
        </is>
      </c>
      <c r="B36" s="27" t="inlineStr">
        <is>
          <t xml:space="preserve">George &amp; Ashtar Givargis</t>
        </is>
      </c>
      <c r="C36" s="27" t="inlineStr">
        <is>
          <t xml:space="preserve">Von-Bora-Straße 21</t>
        </is>
      </c>
      <c r="D36" s="27" t="inlineStr">
        <is>
          <t xml:space="preserve">46325</t>
        </is>
      </c>
      <c r="E36" s="27" t="inlineStr">
        <is>
          <t xml:space="preserve">Borken</t>
        </is>
      </c>
      <c r="F36" s="27" t="inlineStr">
        <is>
          <t xml:space="preserve">DG · Wohnung 3</t>
        </is>
      </c>
      <c r="G36" s="27" t="inlineStr">
        <is>
          <t xml:space="preserve">Wohnung</t>
        </is>
      </c>
      <c r="H36" s="28">
        <v>61.29</v>
      </c>
      <c r="I36" s="31" t="inlineStr">
        <is>
          <t xml:space="preserve">Vermietet</t>
        </is>
      </c>
      <c r="J36" s="32">
        <v>277.03</v>
      </c>
      <c r="K36" s="33">
        <v>44409</v>
      </c>
      <c r="L36" s="32">
        <f>J36*12</f>
        <v>3324.3599999999997</v>
      </c>
      <c r="M36" s="32">
        <v>128180.04368638751</v>
      </c>
      <c r="N36" s="37">
        <v>108240.92577961613</v>
      </c>
      <c r="O36" s="37">
        <v>96884.24796858297</v>
      </c>
      <c r="P36" s="37">
        <f>N36-O36</f>
        <v>11356.67781103315</v>
      </c>
      <c r="Q36" s="38">
        <f>IFERROR(P36/N36,0)</f>
        <v>0.10492036842105275</v>
      </c>
      <c r="R36" s="37">
        <v>128.80670167774318</v>
      </c>
      <c r="S36" s="37">
        <v>180.4015334712088</v>
      </c>
      <c r="T36" s="37">
        <v>309.208235148952</v>
      </c>
      <c r="U36" s="41">
        <f>J36-T36</f>
        <v>-32.17823514895201</v>
      </c>
      <c r="V36" s="41">
        <f>J36*$AE$8</f>
        <v>55.406</v>
      </c>
      <c r="W36" s="41">
        <f>J36-V36</f>
        <v>221.62399999999997</v>
      </c>
      <c r="X36" s="41">
        <f>W36-T36</f>
        <v>-87.58423514895202</v>
      </c>
      <c r="Y36" s="42">
        <f>IFERROR(L36/N36,0)</f>
        <v>0.030712597624752036</v>
      </c>
      <c r="Z36" s="42">
        <f>IFERROR(O36/M36,0)</f>
        <v>0.7558450222222222</v>
      </c>
      <c r="AA36" s="45" t="inlineStr">
        <is>
          <t xml:space="preserve">Interne steuerliche Aufteilung nach Wohnfläche</t>
        </is>
      </c>
      <c r="AB36" s="54">
        <v>380000</v>
      </c>
      <c r="AC36" s="45" t="inlineStr">
        <is>
          <t xml:space="preserve">Von-Bora-Straße 21 · Volksbank Heiden + R+V · Konten 95761126 + 20014018701 + 20014018702 · Positionen 07.1-GA + 07.2-GA + 07.3-GA · Gesamt-Restschuld 340.130,26 EUR · Gesamtrate 1.085,53 EUR mtl. · Interne steuerliche Aufteilung nach Wohnfläche</t>
        </is>
      </c>
      <c r="AD36" s="45" t="inlineStr">
        <is>
          <t xml:space="preserve">Grundbuch-/Kreditverbund gesamt 380.000,00 EUR. Interne Aufteilung für die steuerliche Zuordnung: 61,29 m² von 215,17 m² Gesamtfläche. Keine separate Grundschuld je Einheit. Darlehen, Restschuld, Zins, Tilgung, Rate und Wertansatz werden mit derselben Flächenquote intern zugeordnet. · Öffentlich gefördert bis einschließlich 31.12.2031. Bis dahin WBS-Belegungsbindung und Mietpreisbindung; kein freier §-558-Vergleichsmieten-Workflow. Freier Workflow frühestens ab 01.01.2032.</t>
        </is>
      </c>
      <c r="AE36" s="45" t="inlineStr">
        <is>
          <t xml:space="preserve">Miete: vermietet.de Mieterexport 07.08.2026 · Wert: Rechnerische Aufteilung nach Wohnfläche · Finanzierung: zentrale Darlehensquelle per 31.07.2026</t>
        </is>
      </c>
    </row>
    <row r="37" ht="60" customHeight="1">
      <c r="A37" s="29" t="inlineStr">
        <is>
          <t xml:space="preserve">14.01-GA</t>
        </is>
      </c>
      <c r="B37" s="29" t="inlineStr">
        <is>
          <t xml:space="preserve">George &amp; Ashtar Givargis</t>
        </is>
      </c>
      <c r="C37" s="29" t="inlineStr">
        <is>
          <t xml:space="preserve">Gildenstraße 4</t>
        </is>
      </c>
      <c r="D37" s="29" t="inlineStr">
        <is>
          <t xml:space="preserve">46325</t>
        </is>
      </c>
      <c r="E37" s="29" t="inlineStr">
        <is>
          <t xml:space="preserve">Borken</t>
        </is>
      </c>
      <c r="F37" s="29" t="inlineStr">
        <is>
          <t xml:space="preserve">WE 11 · EG rechts</t>
        </is>
      </c>
      <c r="G37" s="29" t="inlineStr">
        <is>
          <t xml:space="preserve">Wohnung</t>
        </is>
      </c>
      <c r="H37" s="30">
        <v>74.61</v>
      </c>
      <c r="I37" s="34" t="inlineStr">
        <is>
          <t xml:space="preserve">Vermietet</t>
        </is>
      </c>
      <c r="J37" s="35">
        <v>416.7</v>
      </c>
      <c r="K37" s="36">
        <v>44743</v>
      </c>
      <c r="L37" s="35">
        <f>J37*12</f>
        <v>5000.4</v>
      </c>
      <c r="M37" s="35">
        <v>155000</v>
      </c>
      <c r="N37" s="39">
        <v>155000</v>
      </c>
      <c r="O37" s="39">
        <v>138264.6068695652</v>
      </c>
      <c r="P37" s="39">
        <f>N37-O37</f>
        <v>16735.393130434793</v>
      </c>
      <c r="Q37" s="40">
        <f>IFERROR(P37/N37,0)</f>
        <v>0.10797027826086963</v>
      </c>
      <c r="R37" s="39">
        <v>287.7047101449275</v>
      </c>
      <c r="S37" s="39">
        <v>322.91666666666663</v>
      </c>
      <c r="T37" s="39">
        <v>610.6213768115942</v>
      </c>
      <c r="U37" s="43">
        <f>J37-T37</f>
        <v>-193.92137681159426</v>
      </c>
      <c r="V37" s="43">
        <f>J37*$AE$8</f>
        <v>83.34</v>
      </c>
      <c r="W37" s="43">
        <f>J37-V37</f>
        <v>333.36</v>
      </c>
      <c r="X37" s="43">
        <f>W37-T37</f>
        <v>-277.26137681159423</v>
      </c>
      <c r="Y37" s="44">
        <f>IFERROR(L37/N37,0)</f>
        <v>0.03226064516129032</v>
      </c>
      <c r="Z37" s="44">
        <f>IFERROR(O37/M37,0)</f>
        <v>0.8920297217391303</v>
      </c>
      <c r="AA37" s="46" t="inlineStr">
        <is>
          <t xml:space="preserve">Interner fester steuerlicher Objekt-Teilwert</t>
        </is>
      </c>
      <c r="AB37" s="55">
        <v>1150000</v>
      </c>
      <c r="AC37" s="46" t="inlineStr">
        <is>
          <t xml:space="preserve">Gildenstraße / Zunftweg · Volksbank Heiden · Konten 95761127 + 95761138 · 12 Positionen · Gesamt-Restschuld 1.025.834,18 EUR · Gesamtrate 4.530,42 EUR mtl. · Interne steuerliche Aufteilung mit festen Objekt-Teilwerten</t>
        </is>
      </c>
      <c r="AD37" s="46" t="inlineStr">
        <is>
          <t xml:space="preserve">Grundbuch-/Kreditverbund gesamt 1.150.000,00 EUR. Interne Aufteilung für die steuerliche Zuordnung mit festen Objekt-Teilwerten. Keine separate Grundschuld je Einheit; Darlehensteile, Restschuld und Kapitaldienst sind dieser Position nur intern zugeordnet.</t>
        </is>
      </c>
      <c r="AE37" s="46" t="inlineStr">
        <is>
          <t xml:space="preserve">Miete: vermietet.de Mieterexport 07.08.2026 · Wert: Objektaufstellung Gildenstraße / Zunftweg vom 18.03.2022 · Finanzierung: zentrale Darlehensquelle per 31.07.2026</t>
        </is>
      </c>
    </row>
    <row r="38" ht="60" customHeight="1">
      <c r="A38" s="27" t="inlineStr">
        <is>
          <t xml:space="preserve">14.02-GA</t>
        </is>
      </c>
      <c r="B38" s="27" t="inlineStr">
        <is>
          <t xml:space="preserve">George &amp; Ashtar Givargis</t>
        </is>
      </c>
      <c r="C38" s="27" t="inlineStr">
        <is>
          <t xml:space="preserve">Gildenstraße 4</t>
        </is>
      </c>
      <c r="D38" s="27" t="inlineStr">
        <is>
          <t xml:space="preserve">46325</t>
        </is>
      </c>
      <c r="E38" s="27" t="inlineStr">
        <is>
          <t xml:space="preserve">Borken</t>
        </is>
      </c>
      <c r="F38" s="27" t="inlineStr">
        <is>
          <t xml:space="preserve">WE 16 · 2. OG Mitte</t>
        </is>
      </c>
      <c r="G38" s="27" t="inlineStr">
        <is>
          <t xml:space="preserve">Wohnung</t>
        </is>
      </c>
      <c r="H38" s="28">
        <v>58.03</v>
      </c>
      <c r="I38" s="31" t="inlineStr">
        <is>
          <t xml:space="preserve">Vermietet</t>
        </is>
      </c>
      <c r="J38" s="32">
        <v>491.4</v>
      </c>
      <c r="K38" s="33">
        <v>45931</v>
      </c>
      <c r="L38" s="32">
        <f>J38*12</f>
        <v>5896.799999999999</v>
      </c>
      <c r="M38" s="32">
        <v>125000</v>
      </c>
      <c r="N38" s="37">
        <v>125000</v>
      </c>
      <c r="O38" s="37">
        <v>111503.71521739129</v>
      </c>
      <c r="P38" s="37">
        <f>N38-O38</f>
        <v>13496.284782608709</v>
      </c>
      <c r="Q38" s="38">
        <f>IFERROR(P38/N38,0)</f>
        <v>0.10797027826086968</v>
      </c>
      <c r="R38" s="37">
        <v>232.01992753623188</v>
      </c>
      <c r="S38" s="37">
        <v>260.4166666666667</v>
      </c>
      <c r="T38" s="37">
        <v>492.4365942028985</v>
      </c>
      <c r="U38" s="41">
        <f>J38-T38</f>
        <v>-1.0365942028985273</v>
      </c>
      <c r="V38" s="41">
        <f>J38*$AE$8</f>
        <v>98.28</v>
      </c>
      <c r="W38" s="41">
        <f>J38-V38</f>
        <v>393.12</v>
      </c>
      <c r="X38" s="41">
        <f>W38-T38</f>
        <v>-99.3165942028985</v>
      </c>
      <c r="Y38" s="42">
        <f>IFERROR(L38/N38,0)</f>
        <v>0.04717439999999999</v>
      </c>
      <c r="Z38" s="42">
        <f>IFERROR(O38/M38,0)</f>
        <v>0.8920297217391303</v>
      </c>
      <c r="AA38" s="45" t="inlineStr">
        <is>
          <t xml:space="preserve">Interner fester steuerlicher Objekt-Teilwert</t>
        </is>
      </c>
      <c r="AB38" s="54">
        <v>1150000</v>
      </c>
      <c r="AC38" s="45" t="inlineStr">
        <is>
          <t xml:space="preserve">Gildenstraße / Zunftweg · Volksbank Heiden · Konten 95761127 + 95761138 · 12 Positionen · Gesamt-Restschuld 1.025.834,18 EUR · Gesamtrate 4.530,42 EUR mtl. · Interne steuerliche Aufteilung mit festen Objekt-Teilwerten</t>
        </is>
      </c>
      <c r="AD38" s="45" t="inlineStr">
        <is>
          <t xml:space="preserve">Grundbuch-/Kreditverbund gesamt 1.150.000,00 EUR. Interne Aufteilung für die steuerliche Zuordnung mit festen Objekt-Teilwerten. Keine separate Grundschuld je Einheit; Darlehensteile, Restschuld und Kapitaldienst sind dieser Position nur intern zugeordnet.</t>
        </is>
      </c>
      <c r="AE38" s="45" t="inlineStr">
        <is>
          <t xml:space="preserve">Miete: vermietet.de Mieterexport 07.08.2026 · Wert: Objektaufstellung Gildenstraße / Zunftweg vom 18.03.2022 · Finanzierung: zentrale Darlehensquelle per 31.07.2026</t>
        </is>
      </c>
    </row>
    <row r="39" ht="60" customHeight="1">
      <c r="A39" s="29" t="inlineStr">
        <is>
          <t xml:space="preserve">14.03-GA</t>
        </is>
      </c>
      <c r="B39" s="29" t="inlineStr">
        <is>
          <t xml:space="preserve">George &amp; Ashtar Givargis</t>
        </is>
      </c>
      <c r="C39" s="29" t="inlineStr">
        <is>
          <t xml:space="preserve">Gildenstraße 4</t>
        </is>
      </c>
      <c r="D39" s="29" t="inlineStr">
        <is>
          <t xml:space="preserve">46325</t>
        </is>
      </c>
      <c r="E39" s="29" t="inlineStr">
        <is>
          <t xml:space="preserve">Borken</t>
        </is>
      </c>
      <c r="F39" s="29" t="inlineStr">
        <is>
          <t xml:space="preserve">WE 17 · 2. OG rechts</t>
        </is>
      </c>
      <c r="G39" s="29" t="inlineStr">
        <is>
          <t xml:space="preserve">Wohnung</t>
        </is>
      </c>
      <c r="H39" s="30">
        <v>74.61</v>
      </c>
      <c r="I39" s="34" t="inlineStr">
        <is>
          <t xml:space="preserve">Vermietet</t>
        </is>
      </c>
      <c r="J39" s="35">
        <v>700</v>
      </c>
      <c r="K39" s="36">
        <v>45839</v>
      </c>
      <c r="L39" s="35">
        <f>J39*12</f>
        <v>8400</v>
      </c>
      <c r="M39" s="35">
        <v>165000</v>
      </c>
      <c r="N39" s="39">
        <v>165000</v>
      </c>
      <c r="O39" s="39">
        <v>147184.90408695652</v>
      </c>
      <c r="P39" s="39">
        <f>N39-O39</f>
        <v>17815.09591304348</v>
      </c>
      <c r="Q39" s="40">
        <f>IFERROR(P39/N39,0)</f>
        <v>0.10797027826086956</v>
      </c>
      <c r="R39" s="39">
        <v>306.2663043478261</v>
      </c>
      <c r="S39" s="39">
        <v>343.75</v>
      </c>
      <c r="T39" s="39">
        <v>650.0163043478261</v>
      </c>
      <c r="U39" s="43">
        <f>J39-T39</f>
        <v>49.98369565217388</v>
      </c>
      <c r="V39" s="43">
        <f>J39*$AE$8</f>
        <v>140</v>
      </c>
      <c r="W39" s="43">
        <f>J39-V39</f>
        <v>560</v>
      </c>
      <c r="X39" s="43">
        <f>W39-T39</f>
        <v>-90.01630434782612</v>
      </c>
      <c r="Y39" s="44">
        <f>IFERROR(L39/N39,0)</f>
        <v>0.05090909090909091</v>
      </c>
      <c r="Z39" s="44">
        <f>IFERROR(O39/M39,0)</f>
        <v>0.8920297217391304</v>
      </c>
      <c r="AA39" s="46" t="inlineStr">
        <is>
          <t xml:space="preserve">Interner fester steuerlicher Objekt-Teilwert</t>
        </is>
      </c>
      <c r="AB39" s="55">
        <v>1150000</v>
      </c>
      <c r="AC39" s="46" t="inlineStr">
        <is>
          <t xml:space="preserve">Gildenstraße / Zunftweg · Volksbank Heiden · Konten 95761127 + 95761138 · 12 Positionen · Gesamt-Restschuld 1.025.834,18 EUR · Gesamtrate 4.530,42 EUR mtl. · Interne steuerliche Aufteilung mit festen Objekt-Teilwerten</t>
        </is>
      </c>
      <c r="AD39" s="46" t="inlineStr">
        <is>
          <t xml:space="preserve">Grundbuch-/Kreditverbund gesamt 1.150.000,00 EUR. Interne Aufteilung für die steuerliche Zuordnung mit festen Objekt-Teilwerten. Keine separate Grundschuld je Einheit; Darlehensteile, Restschuld und Kapitaldienst sind dieser Position nur intern zugeordnet.</t>
        </is>
      </c>
      <c r="AE39" s="46" t="inlineStr">
        <is>
          <t xml:space="preserve">Miete: vermietet.de Mieterexport 07.08.2026 · Wert: Objektaufstellung Gildenstraße / Zunftweg vom 18.03.2022 · Finanzierung: zentrale Darlehensquelle per 31.07.2026</t>
        </is>
      </c>
    </row>
    <row r="40" ht="60" customHeight="1">
      <c r="A40" s="27" t="inlineStr">
        <is>
          <t xml:space="preserve">14.04-GA</t>
        </is>
      </c>
      <c r="B40" s="27" t="inlineStr">
        <is>
          <t xml:space="preserve">George &amp; Ashtar Givargis</t>
        </is>
      </c>
      <c r="C40" s="27" t="inlineStr">
        <is>
          <t xml:space="preserve">Zunftweg 6</t>
        </is>
      </c>
      <c r="D40" s="27" t="inlineStr">
        <is>
          <t xml:space="preserve">46325</t>
        </is>
      </c>
      <c r="E40" s="27" t="inlineStr">
        <is>
          <t xml:space="preserve">Borken</t>
        </is>
      </c>
      <c r="F40" s="27" t="inlineStr">
        <is>
          <t xml:space="preserve">WE 22 · 2. OG links</t>
        </is>
      </c>
      <c r="G40" s="27" t="inlineStr">
        <is>
          <t xml:space="preserve">Wohnung</t>
        </is>
      </c>
      <c r="H40" s="28">
        <v>73.01</v>
      </c>
      <c r="I40" s="31" t="inlineStr">
        <is>
          <t xml:space="preserve">Vermietet</t>
        </is>
      </c>
      <c r="J40" s="32">
        <v>569.06</v>
      </c>
      <c r="K40" s="33">
        <v>45931</v>
      </c>
      <c r="L40" s="32">
        <f>J40*12</f>
        <v>6828.719999999999</v>
      </c>
      <c r="M40" s="32">
        <v>155000</v>
      </c>
      <c r="N40" s="37">
        <v>155000</v>
      </c>
      <c r="O40" s="37">
        <v>138264.6068695652</v>
      </c>
      <c r="P40" s="37">
        <f>N40-O40</f>
        <v>16735.393130434793</v>
      </c>
      <c r="Q40" s="38">
        <f>IFERROR(P40/N40,0)</f>
        <v>0.10797027826086963</v>
      </c>
      <c r="R40" s="37">
        <v>287.7047101449275</v>
      </c>
      <c r="S40" s="37">
        <v>322.91666666666663</v>
      </c>
      <c r="T40" s="37">
        <v>610.6213768115942</v>
      </c>
      <c r="U40" s="41">
        <f>J40-T40</f>
        <v>-41.5613768115943</v>
      </c>
      <c r="V40" s="41">
        <f>J40*$AE$8</f>
        <v>113.812</v>
      </c>
      <c r="W40" s="41">
        <f>J40-V40</f>
        <v>455.24799999999993</v>
      </c>
      <c r="X40" s="41">
        <f>W40-T40</f>
        <v>-155.3733768115943</v>
      </c>
      <c r="Y40" s="42">
        <f>IFERROR(L40/N40,0)</f>
        <v>0.04405625806451612</v>
      </c>
      <c r="Z40" s="42">
        <f>IFERROR(O40/M40,0)</f>
        <v>0.8920297217391303</v>
      </c>
      <c r="AA40" s="45" t="inlineStr">
        <is>
          <t xml:space="preserve">Interner fester steuerlicher Objekt-Teilwert</t>
        </is>
      </c>
      <c r="AB40" s="54">
        <v>1150000</v>
      </c>
      <c r="AC40" s="45" t="inlineStr">
        <is>
          <t xml:space="preserve">Gildenstraße / Zunftweg · Volksbank Heiden · Konten 95761127 + 95761138 · 12 Positionen · Gesamt-Restschuld 1.025.834,18 EUR · Gesamtrate 4.530,42 EUR mtl. · Interne steuerliche Aufteilung mit festen Objekt-Teilwerten</t>
        </is>
      </c>
      <c r="AD40" s="45" t="inlineStr">
        <is>
          <t xml:space="preserve">Grundbuch-/Kreditverbund gesamt 1.150.000,00 EUR. Interne Aufteilung für die steuerliche Zuordnung mit festen Objekt-Teilwerten. Keine separate Grundschuld je Einheit; Darlehensteile, Restschuld und Kapitaldienst sind dieser Position nur intern zugeordnet.</t>
        </is>
      </c>
      <c r="AE40" s="45" t="inlineStr">
        <is>
          <t xml:space="preserve">Miete: vermietet.de Mieterexport 07.08.2026 · Wert: Objektaufstellung Gildenstraße / Zunftweg vom 18.03.2022 · Finanzierung: zentrale Darlehensquelle per 31.07.2026</t>
        </is>
      </c>
    </row>
    <row r="41" ht="60" customHeight="1">
      <c r="A41" s="29" t="inlineStr">
        <is>
          <t xml:space="preserve">14.05-GA</t>
        </is>
      </c>
      <c r="B41" s="29" t="inlineStr">
        <is>
          <t xml:space="preserve">George &amp; Ashtar Givargis</t>
        </is>
      </c>
      <c r="C41" s="29" t="inlineStr">
        <is>
          <t xml:space="preserve">Zunftweg 4</t>
        </is>
      </c>
      <c r="D41" s="29" t="inlineStr">
        <is>
          <t xml:space="preserve">46325</t>
        </is>
      </c>
      <c r="E41" s="29" t="inlineStr">
        <is>
          <t xml:space="preserve">Borken</t>
        </is>
      </c>
      <c r="F41" s="29" t="inlineStr">
        <is>
          <t xml:space="preserve">WE 27 · EG rechts</t>
        </is>
      </c>
      <c r="G41" s="29" t="inlineStr">
        <is>
          <t xml:space="preserve">Wohnung</t>
        </is>
      </c>
      <c r="H41" s="30">
        <v>58.85</v>
      </c>
      <c r="I41" s="34" t="inlineStr">
        <is>
          <t xml:space="preserve">Vermietet</t>
        </is>
      </c>
      <c r="J41" s="35">
        <v>600</v>
      </c>
      <c r="K41" s="36">
        <v>46143</v>
      </c>
      <c r="L41" s="35">
        <f>J41*12</f>
        <v>7200</v>
      </c>
      <c r="M41" s="35">
        <v>125000</v>
      </c>
      <c r="N41" s="39">
        <v>125000</v>
      </c>
      <c r="O41" s="39">
        <v>111503.71521739129</v>
      </c>
      <c r="P41" s="39">
        <f>N41-O41</f>
        <v>13496.284782608709</v>
      </c>
      <c r="Q41" s="40">
        <f>IFERROR(P41/N41,0)</f>
        <v>0.10797027826086968</v>
      </c>
      <c r="R41" s="39">
        <v>232.01992753623188</v>
      </c>
      <c r="S41" s="39">
        <v>260.4166666666667</v>
      </c>
      <c r="T41" s="39">
        <v>492.4365942028985</v>
      </c>
      <c r="U41" s="43">
        <f>J41-T41</f>
        <v>107.5634057971015</v>
      </c>
      <c r="V41" s="43">
        <f>J41*$AE$8</f>
        <v>120</v>
      </c>
      <c r="W41" s="43">
        <f>J41-V41</f>
        <v>480</v>
      </c>
      <c r="X41" s="43">
        <f>W41-T41</f>
        <v>-12.436594202898505</v>
      </c>
      <c r="Y41" s="44">
        <f>IFERROR(L41/N41,0)</f>
        <v>0.0576</v>
      </c>
      <c r="Z41" s="44">
        <f>IFERROR(O41/M41,0)</f>
        <v>0.8920297217391303</v>
      </c>
      <c r="AA41" s="46" t="inlineStr">
        <is>
          <t xml:space="preserve">Interner fester steuerlicher Objekt-Teilwert</t>
        </is>
      </c>
      <c r="AB41" s="55">
        <v>1150000</v>
      </c>
      <c r="AC41" s="46" t="inlineStr">
        <is>
          <t xml:space="preserve">Gildenstraße / Zunftweg · Volksbank Heiden · Konten 95761127 + 95761138 · 12 Positionen · Gesamt-Restschuld 1.025.834,18 EUR · Gesamtrate 4.530,42 EUR mtl. · Interne steuerliche Aufteilung mit festen Objekt-Teilwerten</t>
        </is>
      </c>
      <c r="AD41" s="46" t="inlineStr">
        <is>
          <t xml:space="preserve">Grundbuch-/Kreditverbund gesamt 1.150.000,00 EUR. Interne Aufteilung für die steuerliche Zuordnung mit festen Objekt-Teilwerten. Keine separate Grundschuld je Einheit; Darlehensteile, Restschuld und Kapitaldienst sind dieser Position nur intern zugeordnet.</t>
        </is>
      </c>
      <c r="AE41" s="46" t="inlineStr">
        <is>
          <t xml:space="preserve">Miete: vermietet.de Mieterexport 07.08.2026 · Wert: Objektaufstellung Gildenstraße / Zunftweg vom 18.03.2022 · Finanzierung: zentrale Darlehensquelle per 31.07.2026</t>
        </is>
      </c>
    </row>
    <row r="42" ht="60" customHeight="1">
      <c r="A42" s="27" t="inlineStr">
        <is>
          <t xml:space="preserve">14.06-GA</t>
        </is>
      </c>
      <c r="B42" s="27" t="inlineStr">
        <is>
          <t xml:space="preserve">George &amp; Ashtar Givargis</t>
        </is>
      </c>
      <c r="C42" s="27" t="inlineStr">
        <is>
          <t xml:space="preserve">Zunftweg 4</t>
        </is>
      </c>
      <c r="D42" s="27" t="inlineStr">
        <is>
          <t xml:space="preserve">46325</t>
        </is>
      </c>
      <c r="E42" s="27" t="inlineStr">
        <is>
          <t xml:space="preserve">Borken</t>
        </is>
      </c>
      <c r="F42" s="27" t="inlineStr">
        <is>
          <t xml:space="preserve">WE 29 · 1. OG rechts</t>
        </is>
      </c>
      <c r="G42" s="27" t="inlineStr">
        <is>
          <t xml:space="preserve">Wohnung</t>
        </is>
      </c>
      <c r="H42" s="28">
        <v>58.85</v>
      </c>
      <c r="I42" s="31" t="inlineStr">
        <is>
          <t xml:space="preserve">Vermietet</t>
        </is>
      </c>
      <c r="J42" s="32">
        <v>466.62</v>
      </c>
      <c r="K42" s="33">
        <v>45931</v>
      </c>
      <c r="L42" s="32">
        <f>J42*12</f>
        <v>5599.4400000000005</v>
      </c>
      <c r="M42" s="32">
        <v>125000</v>
      </c>
      <c r="N42" s="37">
        <v>125000</v>
      </c>
      <c r="O42" s="37">
        <v>111503.71521739129</v>
      </c>
      <c r="P42" s="37">
        <f>N42-O42</f>
        <v>13496.284782608709</v>
      </c>
      <c r="Q42" s="38">
        <f>IFERROR(P42/N42,0)</f>
        <v>0.10797027826086968</v>
      </c>
      <c r="R42" s="37">
        <v>232.01992753623188</v>
      </c>
      <c r="S42" s="37">
        <v>260.4166666666667</v>
      </c>
      <c r="T42" s="37">
        <v>492.4365942028985</v>
      </c>
      <c r="U42" s="41">
        <f>J42-T42</f>
        <v>-25.8165942028985</v>
      </c>
      <c r="V42" s="41">
        <f>J42*$AE$8</f>
        <v>93.32400000000001</v>
      </c>
      <c r="W42" s="41">
        <f>J42-V42</f>
        <v>373.296</v>
      </c>
      <c r="X42" s="41">
        <f>W42-T42</f>
        <v>-119.14059420289851</v>
      </c>
      <c r="Y42" s="42">
        <f>IFERROR(L42/N42,0)</f>
        <v>0.044795520000000005</v>
      </c>
      <c r="Z42" s="42">
        <f>IFERROR(O42/M42,0)</f>
        <v>0.8920297217391303</v>
      </c>
      <c r="AA42" s="45" t="inlineStr">
        <is>
          <t xml:space="preserve">Interner fester steuerlicher Objekt-Teilwert</t>
        </is>
      </c>
      <c r="AB42" s="54">
        <v>1150000</v>
      </c>
      <c r="AC42" s="45" t="inlineStr">
        <is>
          <t xml:space="preserve">Gildenstraße / Zunftweg · Volksbank Heiden · Konten 95761127 + 95761138 · 12 Positionen · Gesamt-Restschuld 1.025.834,18 EUR · Gesamtrate 4.530,42 EUR mtl. · Interne steuerliche Aufteilung mit festen Objekt-Teilwerten</t>
        </is>
      </c>
      <c r="AD42" s="45" t="inlineStr">
        <is>
          <t xml:space="preserve">Grundbuch-/Kreditverbund gesamt 1.150.000,00 EUR. Interne Aufteilung für die steuerliche Zuordnung mit festen Objekt-Teilwerten. Keine separate Grundschuld je Einheit; Darlehensteile, Restschuld und Kapitaldienst sind dieser Position nur intern zugeordnet.</t>
        </is>
      </c>
      <c r="AE42" s="45" t="inlineStr">
        <is>
          <t xml:space="preserve">Miete: vermietet.de Mieterexport 07.08.2026 · Wert: Objektaufstellung Gildenstraße / Zunftweg vom 18.03.2022 · Finanzierung: zentrale Darlehensquelle per 31.07.2026</t>
        </is>
      </c>
    </row>
    <row r="43" ht="60" customHeight="1">
      <c r="A43" s="29" t="inlineStr">
        <is>
          <t xml:space="preserve">14.07-GA</t>
        </is>
      </c>
      <c r="B43" s="29" t="inlineStr">
        <is>
          <t xml:space="preserve">George &amp; Ashtar Givargis</t>
        </is>
      </c>
      <c r="C43" s="29" t="inlineStr">
        <is>
          <t xml:space="preserve">Zunftweg 4</t>
        </is>
      </c>
      <c r="D43" s="29" t="inlineStr">
        <is>
          <t xml:space="preserve">46325</t>
        </is>
      </c>
      <c r="E43" s="29" t="inlineStr">
        <is>
          <t xml:space="preserve">Borken</t>
        </is>
      </c>
      <c r="F43" s="29" t="inlineStr">
        <is>
          <t xml:space="preserve">WE 30 · 2. OG links</t>
        </is>
      </c>
      <c r="G43" s="29" t="inlineStr">
        <is>
          <t xml:space="preserve">Wohnung</t>
        </is>
      </c>
      <c r="H43" s="30">
        <v>52.47</v>
      </c>
      <c r="I43" s="34" t="inlineStr">
        <is>
          <t xml:space="preserve">Vermietet</t>
        </is>
      </c>
      <c r="J43" s="35">
        <v>550</v>
      </c>
      <c r="K43" s="36">
        <v>46023</v>
      </c>
      <c r="L43" s="35">
        <f>J43*12</f>
        <v>6600</v>
      </c>
      <c r="M43" s="35">
        <v>115000</v>
      </c>
      <c r="N43" s="39">
        <v>115000</v>
      </c>
      <c r="O43" s="39">
        <v>102583.418</v>
      </c>
      <c r="P43" s="39">
        <f>N43-O43</f>
        <v>12416.581999999995</v>
      </c>
      <c r="Q43" s="40">
        <f>IFERROR(P43/N43,0)</f>
        <v>0.10797027826086952</v>
      </c>
      <c r="R43" s="39">
        <v>213.45833333333331</v>
      </c>
      <c r="S43" s="39">
        <v>239.58333333333331</v>
      </c>
      <c r="T43" s="39">
        <v>453.04166666666663</v>
      </c>
      <c r="U43" s="43">
        <f>J43-T43</f>
        <v>96.95833333333337</v>
      </c>
      <c r="V43" s="43">
        <f>J43*$AE$8</f>
        <v>110</v>
      </c>
      <c r="W43" s="43">
        <f>J43-V43</f>
        <v>440</v>
      </c>
      <c r="X43" s="43">
        <f>W43-T43</f>
        <v>-13.041666666666629</v>
      </c>
      <c r="Y43" s="44">
        <f>IFERROR(L43/N43,0)</f>
        <v>0.057391304347826085</v>
      </c>
      <c r="Z43" s="44">
        <f>IFERROR(O43/M43,0)</f>
        <v>0.8920297217391305</v>
      </c>
      <c r="AA43" s="46" t="inlineStr">
        <is>
          <t xml:space="preserve">Interner fester steuerlicher Objekt-Teilwert</t>
        </is>
      </c>
      <c r="AB43" s="55">
        <v>1150000</v>
      </c>
      <c r="AC43" s="46" t="inlineStr">
        <is>
          <t xml:space="preserve">Gildenstraße / Zunftweg · Volksbank Heiden · Konten 95761127 + 95761138 · 12 Positionen · Gesamt-Restschuld 1.025.834,18 EUR · Gesamtrate 4.530,42 EUR mtl. · Interne steuerliche Aufteilung mit festen Objekt-Teilwerten</t>
        </is>
      </c>
      <c r="AD43" s="46" t="inlineStr">
        <is>
          <t xml:space="preserve">Grundbuch-/Kreditverbund gesamt 1.150.000,00 EUR. Interne Aufteilung für die steuerliche Zuordnung mit festen Objekt-Teilwerten. Keine separate Grundschuld je Einheit; Darlehensteile, Restschuld und Kapitaldienst sind dieser Position nur intern zugeordnet.</t>
        </is>
      </c>
      <c r="AE43" s="46" t="inlineStr">
        <is>
          <t xml:space="preserve">Miete: vermietet.de Mieterexport 07.08.2026 · Wert: Objektaufstellung Gildenstraße / Zunftweg vom 18.03.2022 · Finanzierung: zentrale Darlehensquelle per 31.07.2026</t>
        </is>
      </c>
    </row>
    <row r="44" ht="60" customHeight="1">
      <c r="A44" s="27" t="inlineStr">
        <is>
          <t xml:space="preserve">14.08-GA</t>
        </is>
      </c>
      <c r="B44" s="27" t="inlineStr">
        <is>
          <t xml:space="preserve">George &amp; Ashtar Givargis</t>
        </is>
      </c>
      <c r="C44" s="27" t="inlineStr">
        <is>
          <t xml:space="preserve">Zunftweg 4</t>
        </is>
      </c>
      <c r="D44" s="27" t="inlineStr">
        <is>
          <t xml:space="preserve">46325</t>
        </is>
      </c>
      <c r="E44" s="27" t="inlineStr">
        <is>
          <t xml:space="preserve">Borken</t>
        </is>
      </c>
      <c r="F44" s="27" t="inlineStr">
        <is>
          <t xml:space="preserve">WE 31 · 2. OG rechts</t>
        </is>
      </c>
      <c r="G44" s="27" t="inlineStr">
        <is>
          <t xml:space="preserve">Wohnung</t>
        </is>
      </c>
      <c r="H44" s="28">
        <v>58.13</v>
      </c>
      <c r="I44" s="31" t="inlineStr">
        <is>
          <t xml:space="preserve">Vermietet</t>
        </is>
      </c>
      <c r="J44" s="32">
        <v>600</v>
      </c>
      <c r="K44" s="33">
        <v>45962</v>
      </c>
      <c r="L44" s="32">
        <f>J44*12</f>
        <v>7200</v>
      </c>
      <c r="M44" s="32">
        <v>125000</v>
      </c>
      <c r="N44" s="37">
        <v>125000</v>
      </c>
      <c r="O44" s="37">
        <v>111503.71521739129</v>
      </c>
      <c r="P44" s="37">
        <f>N44-O44</f>
        <v>13496.284782608709</v>
      </c>
      <c r="Q44" s="38">
        <f>IFERROR(P44/N44,0)</f>
        <v>0.10797027826086968</v>
      </c>
      <c r="R44" s="37">
        <v>232.01992753623188</v>
      </c>
      <c r="S44" s="37">
        <v>260.4166666666667</v>
      </c>
      <c r="T44" s="37">
        <v>492.4365942028985</v>
      </c>
      <c r="U44" s="41">
        <f>J44-T44</f>
        <v>107.5634057971015</v>
      </c>
      <c r="V44" s="41">
        <f>J44*$AE$8</f>
        <v>120</v>
      </c>
      <c r="W44" s="41">
        <f>J44-V44</f>
        <v>480</v>
      </c>
      <c r="X44" s="41">
        <f>W44-T44</f>
        <v>-12.436594202898505</v>
      </c>
      <c r="Y44" s="42">
        <f>IFERROR(L44/N44,0)</f>
        <v>0.0576</v>
      </c>
      <c r="Z44" s="42">
        <f>IFERROR(O44/M44,0)</f>
        <v>0.8920297217391303</v>
      </c>
      <c r="AA44" s="45" t="inlineStr">
        <is>
          <t xml:space="preserve">Interner fester steuerlicher Objekt-Teilwert</t>
        </is>
      </c>
      <c r="AB44" s="54">
        <v>1150000</v>
      </c>
      <c r="AC44" s="45" t="inlineStr">
        <is>
          <t xml:space="preserve">Gildenstraße / Zunftweg · Volksbank Heiden · Konten 95761127 + 95761138 · 12 Positionen · Gesamt-Restschuld 1.025.834,18 EUR · Gesamtrate 4.530,42 EUR mtl. · Interne steuerliche Aufteilung mit festen Objekt-Teilwerten</t>
        </is>
      </c>
      <c r="AD44" s="45" t="inlineStr">
        <is>
          <t xml:space="preserve">Grundbuch-/Kreditverbund gesamt 1.150.000,00 EUR. Interne Aufteilung für die steuerliche Zuordnung mit festen Objekt-Teilwerten. Keine separate Grundschuld je Einheit; Darlehensteile, Restschuld und Kapitaldienst sind dieser Position nur intern zugeordnet.</t>
        </is>
      </c>
      <c r="AE44" s="45" t="inlineStr">
        <is>
          <t xml:space="preserve">Miete: vermietet.de Mieterexport 07.08.2026 · Wert: Objektaufstellung Gildenstraße / Zunftweg vom 18.03.2022 · Finanzierung: zentrale Darlehensquelle per 31.07.2026</t>
        </is>
      </c>
    </row>
    <row r="45" ht="60" customHeight="1">
      <c r="A45" s="29" t="inlineStr">
        <is>
          <t xml:space="preserve">14.09-GA</t>
        </is>
      </c>
      <c r="B45" s="29" t="inlineStr">
        <is>
          <t xml:space="preserve">George &amp; Ashtar Givargis</t>
        </is>
      </c>
      <c r="C45" s="29" t="inlineStr">
        <is>
          <t xml:space="preserve">Gildenstraße / Zunftweg</t>
        </is>
      </c>
      <c r="D45" s="29" t="inlineStr">
        <is>
          <t xml:space="preserve">46325</t>
        </is>
      </c>
      <c r="E45" s="29" t="inlineStr">
        <is>
          <t xml:space="preserve">Borken</t>
        </is>
      </c>
      <c r="F45" s="29" t="inlineStr">
        <is>
          <t xml:space="preserve">Garage 40</t>
        </is>
      </c>
      <c r="G45" s="29" t="inlineStr">
        <is>
          <t xml:space="preserve">Garage</t>
        </is>
      </c>
      <c r="H45" s="30">
        <v>14.63</v>
      </c>
      <c r="I45" s="34" t="inlineStr">
        <is>
          <t xml:space="preserve">Vermietet</t>
        </is>
      </c>
      <c r="J45" s="35">
        <v>80</v>
      </c>
      <c r="K45" s="36">
        <v>45108</v>
      </c>
      <c r="L45" s="35">
        <f>J45*12</f>
        <v>960</v>
      </c>
      <c r="M45" s="35">
        <v>15000</v>
      </c>
      <c r="N45" s="39">
        <v>15000</v>
      </c>
      <c r="O45" s="39">
        <v>13380.445826086958</v>
      </c>
      <c r="P45" s="39">
        <f>N45-O45</f>
        <v>1619.5541739130422</v>
      </c>
      <c r="Q45" s="40">
        <f>IFERROR(P45/N45,0)</f>
        <v>0.10797027826086948</v>
      </c>
      <c r="R45" s="39">
        <v>27.842391304347828</v>
      </c>
      <c r="S45" s="39">
        <v>31.25</v>
      </c>
      <c r="T45" s="39">
        <v>59.09239130434783</v>
      </c>
      <c r="U45" s="43">
        <f>J45-T45</f>
        <v>20.907608695652172</v>
      </c>
      <c r="V45" s="43">
        <f>J45*$AE$8</f>
        <v>16</v>
      </c>
      <c r="W45" s="43">
        <f>J45-V45</f>
        <v>64</v>
      </c>
      <c r="X45" s="43">
        <f>W45-T45</f>
        <v>4.907608695652172</v>
      </c>
      <c r="Y45" s="44">
        <f>IFERROR(L45/N45,0)</f>
        <v>0.064</v>
      </c>
      <c r="Z45" s="44">
        <f>IFERROR(O45/M45,0)</f>
        <v>0.8920297217391305</v>
      </c>
      <c r="AA45" s="46" t="inlineStr">
        <is>
          <t xml:space="preserve">Interner fester steuerlicher Objekt-Teilwert</t>
        </is>
      </c>
      <c r="AB45" s="55">
        <v>1150000</v>
      </c>
      <c r="AC45" s="46" t="inlineStr">
        <is>
          <t xml:space="preserve">Gildenstraße / Zunftweg · Volksbank Heiden · Konten 95761127 + 95761138 · 12 Positionen · Gesamt-Restschuld 1.025.834,18 EUR · Gesamtrate 4.530,42 EUR mtl. · Interne steuerliche Aufteilung mit festen Objekt-Teilwerten</t>
        </is>
      </c>
      <c r="AD45" s="46" t="inlineStr">
        <is>
          <t xml:space="preserve">Grundbuch-/Kreditverbund gesamt 1.150.000,00 EUR. Interne Aufteilung für die steuerliche Zuordnung mit festen Objekt-Teilwerten. Keine separate Grundschuld je Einheit; Darlehensteile, Restschuld und Kapitaldienst sind dieser Position nur intern zugeordnet.</t>
        </is>
      </c>
      <c r="AE45" s="46" t="inlineStr">
        <is>
          <t xml:space="preserve">Miete: vermietet.de Mieterexport 07.08.2026 · Wert: Objektaufstellung Gildenstraße / Zunftweg vom 18.03.2022 · Finanzierung: zentrale Darlehensquelle per 31.07.2026</t>
        </is>
      </c>
    </row>
    <row r="46" ht="60" customHeight="1">
      <c r="A46" s="27" t="inlineStr">
        <is>
          <t xml:space="preserve">14.10-GA</t>
        </is>
      </c>
      <c r="B46" s="27" t="inlineStr">
        <is>
          <t xml:space="preserve">George &amp; Ashtar Givargis</t>
        </is>
      </c>
      <c r="C46" s="27" t="inlineStr">
        <is>
          <t xml:space="preserve">Gildenstraße / Zunftweg</t>
        </is>
      </c>
      <c r="D46" s="27" t="inlineStr">
        <is>
          <t xml:space="preserve">46325</t>
        </is>
      </c>
      <c r="E46" s="27" t="inlineStr">
        <is>
          <t xml:space="preserve">Borken</t>
        </is>
      </c>
      <c r="F46" s="27" t="inlineStr">
        <is>
          <t xml:space="preserve">Garage 41</t>
        </is>
      </c>
      <c r="G46" s="27" t="inlineStr">
        <is>
          <t xml:space="preserve">Garage</t>
        </is>
      </c>
      <c r="H46" s="28">
        <v>14.63</v>
      </c>
      <c r="I46" s="31" t="inlineStr">
        <is>
          <t xml:space="preserve">Vermietet</t>
        </is>
      </c>
      <c r="J46" s="32">
        <v>60</v>
      </c>
      <c r="K46" s="33">
        <v>44835</v>
      </c>
      <c r="L46" s="32">
        <f>J46*12</f>
        <v>720</v>
      </c>
      <c r="M46" s="32">
        <v>15000</v>
      </c>
      <c r="N46" s="37">
        <v>15000</v>
      </c>
      <c r="O46" s="37">
        <v>13380.445826086958</v>
      </c>
      <c r="P46" s="37">
        <f>N46-O46</f>
        <v>1619.5541739130422</v>
      </c>
      <c r="Q46" s="38">
        <f>IFERROR(P46/N46,0)</f>
        <v>0.10797027826086948</v>
      </c>
      <c r="R46" s="37">
        <v>27.842391304347828</v>
      </c>
      <c r="S46" s="37">
        <v>31.25</v>
      </c>
      <c r="T46" s="37">
        <v>59.09239130434783</v>
      </c>
      <c r="U46" s="41">
        <f>J46-T46</f>
        <v>0.9076086956521721</v>
      </c>
      <c r="V46" s="41">
        <f>J46*$AE$8</f>
        <v>12</v>
      </c>
      <c r="W46" s="41">
        <f>J46-V46</f>
        <v>48</v>
      </c>
      <c r="X46" s="41">
        <f>W46-T46</f>
        <v>-11.092391304347828</v>
      </c>
      <c r="Y46" s="42">
        <f>IFERROR(L46/N46,0)</f>
        <v>0.048</v>
      </c>
      <c r="Z46" s="42">
        <f>IFERROR(O46/M46,0)</f>
        <v>0.8920297217391305</v>
      </c>
      <c r="AA46" s="45" t="inlineStr">
        <is>
          <t xml:space="preserve">Interner fester steuerlicher Objekt-Teilwert</t>
        </is>
      </c>
      <c r="AB46" s="54">
        <v>1150000</v>
      </c>
      <c r="AC46" s="45" t="inlineStr">
        <is>
          <t xml:space="preserve">Gildenstraße / Zunftweg · Volksbank Heiden · Konten 95761127 + 95761138 · 12 Positionen · Gesamt-Restschuld 1.025.834,18 EUR · Gesamtrate 4.530,42 EUR mtl. · Interne steuerliche Aufteilung mit festen Objekt-Teilwerten</t>
        </is>
      </c>
      <c r="AD46" s="45" t="inlineStr">
        <is>
          <t xml:space="preserve">Grundbuch-/Kreditverbund gesamt 1.150.000,00 EUR. Interne Aufteilung für die steuerliche Zuordnung mit festen Objekt-Teilwerten. Keine separate Grundschuld je Einheit; Darlehensteile, Restschuld und Kapitaldienst sind dieser Position nur intern zugeordnet.</t>
        </is>
      </c>
      <c r="AE46" s="45" t="inlineStr">
        <is>
          <t xml:space="preserve">Miete: vermietet.de Mieterexport 07.08.2026 · Wert: Objektaufstellung Gildenstraße / Zunftweg vom 18.03.2022 · Finanzierung: zentrale Darlehensquelle per 31.07.2026</t>
        </is>
      </c>
    </row>
    <row r="47" ht="60" customHeight="1">
      <c r="A47" s="29" t="inlineStr">
        <is>
          <t xml:space="preserve">14.11-GA</t>
        </is>
      </c>
      <c r="B47" s="29" t="inlineStr">
        <is>
          <t xml:space="preserve">George &amp; Ashtar Givargis</t>
        </is>
      </c>
      <c r="C47" s="29" t="inlineStr">
        <is>
          <t xml:space="preserve">Gildenstraße / Zunftweg</t>
        </is>
      </c>
      <c r="D47" s="29" t="inlineStr">
        <is>
          <t xml:space="preserve">46325</t>
        </is>
      </c>
      <c r="E47" s="29" t="inlineStr">
        <is>
          <t xml:space="preserve">Borken</t>
        </is>
      </c>
      <c r="F47" s="29" t="inlineStr">
        <is>
          <t xml:space="preserve">Garage 44</t>
        </is>
      </c>
      <c r="G47" s="29" t="inlineStr">
        <is>
          <t xml:space="preserve">Garage</t>
        </is>
      </c>
      <c r="H47" s="30">
        <v>14.63</v>
      </c>
      <c r="I47" s="34" t="inlineStr">
        <is>
          <t xml:space="preserve">Vermietet</t>
        </is>
      </c>
      <c r="J47" s="35">
        <v>100</v>
      </c>
      <c r="K47" s="36">
        <v>46023</v>
      </c>
      <c r="L47" s="35">
        <f>J47*12</f>
        <v>1200</v>
      </c>
      <c r="M47" s="35">
        <v>15000</v>
      </c>
      <c r="N47" s="39">
        <v>15000</v>
      </c>
      <c r="O47" s="39">
        <v>13380.445826086958</v>
      </c>
      <c r="P47" s="39">
        <f>N47-O47</f>
        <v>1619.5541739130422</v>
      </c>
      <c r="Q47" s="40">
        <f>IFERROR(P47/N47,0)</f>
        <v>0.10797027826086948</v>
      </c>
      <c r="R47" s="39">
        <v>27.842391304347828</v>
      </c>
      <c r="S47" s="39">
        <v>31.25</v>
      </c>
      <c r="T47" s="39">
        <v>59.09239130434783</v>
      </c>
      <c r="U47" s="43">
        <f>J47-T47</f>
        <v>40.90760869565217</v>
      </c>
      <c r="V47" s="43">
        <f>J47*$AE$8</f>
        <v>20</v>
      </c>
      <c r="W47" s="43">
        <f>J47-V47</f>
        <v>80</v>
      </c>
      <c r="X47" s="43">
        <f>W47-T47</f>
        <v>20.907608695652172</v>
      </c>
      <c r="Y47" s="44">
        <f>IFERROR(L47/N47,0)</f>
        <v>0.08</v>
      </c>
      <c r="Z47" s="44">
        <f>IFERROR(O47/M47,0)</f>
        <v>0.8920297217391305</v>
      </c>
      <c r="AA47" s="46" t="inlineStr">
        <is>
          <t xml:space="preserve">Interner fester steuerlicher Objekt-Teilwert</t>
        </is>
      </c>
      <c r="AB47" s="55">
        <v>1150000</v>
      </c>
      <c r="AC47" s="46" t="inlineStr">
        <is>
          <t xml:space="preserve">Gildenstraße / Zunftweg · Volksbank Heiden · Konten 95761127 + 95761138 · 12 Positionen · Gesamt-Restschuld 1.025.834,18 EUR · Gesamtrate 4.530,42 EUR mtl. · Interne steuerliche Aufteilung mit festen Objekt-Teilwerten</t>
        </is>
      </c>
      <c r="AD47" s="46" t="inlineStr">
        <is>
          <t xml:space="preserve">Grundbuch-/Kreditverbund gesamt 1.150.000,00 EUR. Interne Aufteilung für die steuerliche Zuordnung mit festen Objekt-Teilwerten. Keine separate Grundschuld je Einheit; Darlehensteile, Restschuld und Kapitaldienst sind dieser Position nur intern zugeordnet.</t>
        </is>
      </c>
      <c r="AE47" s="46" t="inlineStr">
        <is>
          <t xml:space="preserve">Miete: vermietet.de Mieterexport 07.08.2026 · Wert: Objektaufstellung Gildenstraße / Zunftweg vom 18.03.2022 · Finanzierung: zentrale Darlehensquelle per 31.07.2026</t>
        </is>
      </c>
    </row>
    <row r="48" ht="60" customHeight="1">
      <c r="A48" s="27" t="inlineStr">
        <is>
          <t xml:space="preserve">14.12-GA</t>
        </is>
      </c>
      <c r="B48" s="27" t="inlineStr">
        <is>
          <t xml:space="preserve">George &amp; Ashtar Givargis</t>
        </is>
      </c>
      <c r="C48" s="27" t="inlineStr">
        <is>
          <t xml:space="preserve">Gildenstraße / Zunftweg</t>
        </is>
      </c>
      <c r="D48" s="27" t="inlineStr">
        <is>
          <t xml:space="preserve">46325</t>
        </is>
      </c>
      <c r="E48" s="27" t="inlineStr">
        <is>
          <t xml:space="preserve">Borken</t>
        </is>
      </c>
      <c r="F48" s="27" t="inlineStr">
        <is>
          <t xml:space="preserve">Garage 47</t>
        </is>
      </c>
      <c r="G48" s="27" t="inlineStr">
        <is>
          <t xml:space="preserve">Garage</t>
        </is>
      </c>
      <c r="H48" s="28">
        <v>14.63</v>
      </c>
      <c r="I48" s="31" t="inlineStr">
        <is>
          <t xml:space="preserve">Vermietet</t>
        </is>
      </c>
      <c r="J48" s="32">
        <v>100</v>
      </c>
      <c r="K48" s="33">
        <v>45901</v>
      </c>
      <c r="L48" s="32">
        <f>J48*12</f>
        <v>1200</v>
      </c>
      <c r="M48" s="32">
        <v>15000</v>
      </c>
      <c r="N48" s="37">
        <v>15000</v>
      </c>
      <c r="O48" s="37">
        <v>13380.445826086958</v>
      </c>
      <c r="P48" s="37">
        <f>N48-O48</f>
        <v>1619.5541739130422</v>
      </c>
      <c r="Q48" s="38">
        <f>IFERROR(P48/N48,0)</f>
        <v>0.10797027826086948</v>
      </c>
      <c r="R48" s="37">
        <v>27.842391304347828</v>
      </c>
      <c r="S48" s="37">
        <v>31.25</v>
      </c>
      <c r="T48" s="37">
        <v>59.09239130434783</v>
      </c>
      <c r="U48" s="41">
        <f>J48-T48</f>
        <v>40.90760869565217</v>
      </c>
      <c r="V48" s="41">
        <f>J48*$AE$8</f>
        <v>20</v>
      </c>
      <c r="W48" s="41">
        <f>J48-V48</f>
        <v>80</v>
      </c>
      <c r="X48" s="41">
        <f>W48-T48</f>
        <v>20.907608695652172</v>
      </c>
      <c r="Y48" s="42">
        <f>IFERROR(L48/N48,0)</f>
        <v>0.08</v>
      </c>
      <c r="Z48" s="42">
        <f>IFERROR(O48/M48,0)</f>
        <v>0.8920297217391305</v>
      </c>
      <c r="AA48" s="45" t="inlineStr">
        <is>
          <t xml:space="preserve">Interner fester steuerlicher Objekt-Teilwert</t>
        </is>
      </c>
      <c r="AB48" s="54">
        <v>1150000</v>
      </c>
      <c r="AC48" s="45" t="inlineStr">
        <is>
          <t xml:space="preserve">Gildenstraße / Zunftweg · Volksbank Heiden · Konten 95761127 + 95761138 · 12 Positionen · Gesamt-Restschuld 1.025.834,18 EUR · Gesamtrate 4.530,42 EUR mtl. · Interne steuerliche Aufteilung mit festen Objekt-Teilwerten</t>
        </is>
      </c>
      <c r="AD48" s="45" t="inlineStr">
        <is>
          <t xml:space="preserve">Grundbuch-/Kreditverbund gesamt 1.150.000,00 EUR. Interne Aufteilung für die steuerliche Zuordnung mit festen Objekt-Teilwerten. Keine separate Grundschuld je Einheit; Darlehensteile, Restschuld und Kapitaldienst sind dieser Position nur intern zugeordnet.</t>
        </is>
      </c>
      <c r="AE48" s="45" t="inlineStr">
        <is>
          <t xml:space="preserve">Miete: vermietet.de Mieterexport 07.08.2026 · Wert: Objektaufstellung Gildenstraße / Zunftweg vom 18.03.2022 · Finanzierung: zentrale Darlehensquelle per 31.07.2026</t>
        </is>
      </c>
    </row>
    <row r="49" ht="38" customHeight="1">
      <c r="A49" s="47" t="inlineStr">
        <is>
          <t xml:space="preserve">PORTFOLIO GESAMT</t>
        </is>
      </c>
      <c r="B49" s="47" t="inlineStr">
        <is>
          <t xml:space="preserve">37 Positionen</t>
        </is>
      </c>
      <c r="H49" s="48">
        <f>SUM(H12:H48)</f>
        <v>3172.050000000001</v>
      </c>
      <c r="J49" s="49">
        <f>SUM(J12:J48)</f>
        <v>25238.6933</v>
      </c>
      <c r="L49" s="49">
        <f>SUM(L12:L48)</f>
        <v>302864.3196</v>
      </c>
      <c r="M49" s="49">
        <f>SUM(M12:M48)</f>
        <v>5712999.999999999</v>
      </c>
      <c r="N49" s="49">
        <f>SUM(N12:N48)</f>
        <v>5185000</v>
      </c>
      <c r="O49" s="49">
        <f>SUM(O12:O48)</f>
        <v>4561986.420000001</v>
      </c>
      <c r="P49" s="49">
        <f>N49-O49</f>
        <v>623013.5799999991</v>
      </c>
      <c r="Q49" s="50">
        <f>IFERROR(P49/N49,0)</f>
        <v>0.12015691031822548</v>
      </c>
      <c r="R49" s="49">
        <f>SUM(R12:R48)</f>
        <v>8358.960033333333</v>
      </c>
      <c r="S49" s="49">
        <f>SUM(S12:S48)</f>
        <v>9893.115933333333</v>
      </c>
      <c r="T49" s="49">
        <f>SUM(T12:T48)</f>
        <v>18252.07646666667</v>
      </c>
      <c r="U49" s="49">
        <f>J49-T49</f>
        <v>6986.61683333333</v>
      </c>
      <c r="V49" s="49">
        <f>J49*$AE$8</f>
        <v>5047.73866</v>
      </c>
      <c r="W49" s="49">
        <f>J49-V49</f>
        <v>20190.95464</v>
      </c>
      <c r="X49" s="49">
        <f>W49-T49</f>
        <v>1938.8781733333308</v>
      </c>
      <c r="Y49" s="50">
        <f>IFERROR(L49/N49,0)</f>
        <v>0.058411633481195754</v>
      </c>
      <c r="Z49" s="50">
        <f>IFERROR(O49/M49,0)</f>
        <v>0.7985272921407319</v>
      </c>
      <c r="AA49" s="51" t="inlineStr">
        <is>
          <t xml:space="preserve">Direkt + intern zugeordnet</t>
        </is>
      </c>
      <c r="AB49" s="51" t="inlineStr">
        <is>
          <t xml:space="preserve">NICHT ADDIEREN</t>
        </is>
      </c>
      <c r="AC49" s="51" t="inlineStr">
        <is>
          <t xml:space="preserve">Verbundbeträge wiederholen sich je betroffener Position</t>
        </is>
      </c>
      <c r="AD49" s="51" t="inlineStr">
        <is>
          <t xml:space="preserve">Finanzwerte aus authoritative-finance.ts</t>
        </is>
      </c>
      <c r="AE49" s="51" t="inlineStr">
        <is>
          <t xml:space="preserve">Darlehen 31.07.2026 · Mieten 11.08.2026</t>
        </is>
      </c>
    </row>
    <row r="51" ht="30" customHeight="1">
      <c r="A51" s="52" t="inlineStr">
        <is>
          <t xml:space="preserve">DATENHINWEIS</t>
        </is>
      </c>
      <c r="D51" s="53" t="inlineStr">
        <is>
          <t xml:space="preserve">Wertansätze sind vorläufige Portfolioansätze und keine Verkehrswertgutachten nach § 194 BauGB. Bei Von-Bora und Gildenstraße/Zunftweg ist der volle Grundbuch-/Kreditverbundbetrag vom internen steuerlichen Anteil je Position getrennt. Verbundbeträge niemals über Positionen summieren.</t>
        </is>
      </c>
    </row>
    <row r="52" ht="25" customHeight="1">
      <c r="A52" s="52" t="inlineStr">
        <is>
          <t xml:space="preserve">QUELLENRANGFOLGE</t>
        </is>
      </c>
      <c r="D52" s="53" t="inlineStr">
        <is>
          <t xml:space="preserve">1 Bank-/Notardokument · 2 aktueller Systemexport · 3 aktueller Darlehensreiter · 4 Nutzerfestlegung zur internen steuerlichen Aufteilung · 5 plausibilisierte historische Hilfsquelle</t>
        </is>
      </c>
    </row>
  </sheetData>
  <autoFilter ref="A11:AE48"/>
  <mergeCells count="23">
    <mergeCell ref="A1:AE1"/>
    <mergeCell ref="A2:AE2"/>
    <mergeCell ref="A4:E4"/>
    <mergeCell ref="F4:K4"/>
    <mergeCell ref="L4:Q4"/>
    <mergeCell ref="R4:W4"/>
    <mergeCell ref="X4:AE4"/>
    <mergeCell ref="A5:E6"/>
    <mergeCell ref="F5:K6"/>
    <mergeCell ref="L5:Q6"/>
    <mergeCell ref="R5:W6"/>
    <mergeCell ref="X5:AE6"/>
    <mergeCell ref="A8:W8"/>
    <mergeCell ref="X8:AD8"/>
    <mergeCell ref="A10:H10"/>
    <mergeCell ref="I10:M10"/>
    <mergeCell ref="N10:T10"/>
    <mergeCell ref="U10:Z10"/>
    <mergeCell ref="AA10:AE10"/>
    <mergeCell ref="A51:C51"/>
    <mergeCell ref="D51:AE51"/>
    <mergeCell ref="A52:C52"/>
    <mergeCell ref="D52:AE52"/>
  </mergeCells>
  <conditionalFormatting sqref="Q12:Q48">
    <cfRule type="dataBar" priority="1">
      <dataBar showValue="1">
        <cfvo type="min"/>
        <cfvo type="max"/>
        <color rgb="FF2E7D64"/>
      </dataBar>
    </cfRule>
  </conditionalFormatting>
  <conditionalFormatting sqref="Z12:Z48">
    <cfRule type="cellIs" dxfId="0" priority="2" operator="greaterThan">
      <formula>0.85</formula>
    </cfRule>
  </conditionalFormatting>
  <conditionalFormatting sqref="U12:U48 X12:X48">
    <cfRule type="cellIs" dxfId="1" priority="3" operator="lessThan">
      <formula>0</formula>
    </cfRule>
  </conditionalFormatting>
  <printOptions horizontalCentered="1"/>
  <pageMargins left="0.2" right="0.2" top="0.35" bottom="0.35" header="0.15" footer="0.15"/>
  <pageSetup paperSize="8" orientation="landscape" fitToWidth="2" fitToHeight="0" horizontalDpi="300" verticalDpi="300"/>
  <headerFooter>
    <oddFooter>&amp;LVertraulich · Givargis Immobilien&amp;CSeite &amp;P von &amp;N&amp;RStand 11.08.2026</oddFooter>
  </headerFooter>
</worksheet>
</file>

<file path=docProps/app.xml><?xml version="1.0" encoding="utf-8"?>
<Properties xmlns="http://schemas.openxmlformats.org/officeDocument/2006/extended-properties">
  <Application>Givargis Immobilien Portfolio-App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Givargis Immobilien · Bankübersicht Bestand</dc:title>
  <dc:creator>George Givargis</dc:creator>
  <dc:subject>Bankfertiger Ein-Blatt-Bestandsexport</dc:subject>
  <dcterms:created xsi:type="dcterms:W3CDTF">2026-08-09T12:00:00Z</dcterms:created>
  <dcterms:modified xsi:type="dcterms:W3CDTF">2026-08-09T12:00:00Z</dcterms:modified>
</cp:coreProperties>
</file>